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showInkAnnotation="0" autoCompressPictures="0"/>
  <bookViews>
    <workbookView xWindow="0" yWindow="0" windowWidth="25600" windowHeight="14580" tabRatio="835"/>
  </bookViews>
  <sheets>
    <sheet name="Fig. 5A Top Panel)" sheetId="11" r:id="rId1"/>
    <sheet name="Fig. 5A (Bottom Panel)" sheetId="12" r:id="rId2"/>
    <sheet name="Fig. 7C" sheetId="13" r:id="rId3"/>
    <sheet name="Fig. 7D" sheetId="5" r:id="rId4"/>
    <sheet name="Fig. 8C" sheetId="6" r:id="rId5"/>
    <sheet name="Fig. 9C" sheetId="7" r:id="rId6"/>
    <sheet name="Fig. 10C" sheetId="14" r:id="rId7"/>
    <sheet name="Fig. 10D" sheetId="1" r:id="rId8"/>
    <sheet name="Fig. 13C" sheetId="2" r:id="rId9"/>
    <sheet name="Fig. 13D" sheetId="3" r:id="rId10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2" i="13" l="1"/>
  <c r="G13" i="13"/>
  <c r="H13" i="13"/>
  <c r="I13" i="13"/>
  <c r="J13" i="13"/>
  <c r="K13" i="13"/>
  <c r="G14" i="13"/>
  <c r="H14" i="13"/>
  <c r="I14" i="13"/>
  <c r="J14" i="13"/>
  <c r="K14" i="13"/>
  <c r="F9" i="13"/>
  <c r="G10" i="13"/>
  <c r="H10" i="13"/>
  <c r="I10" i="13"/>
  <c r="J10" i="13"/>
  <c r="K10" i="13"/>
  <c r="G11" i="13"/>
  <c r="H11" i="13"/>
  <c r="I11" i="13"/>
  <c r="J11" i="13"/>
  <c r="K11" i="13"/>
  <c r="F6" i="13"/>
  <c r="G7" i="13"/>
  <c r="H7" i="13"/>
  <c r="I7" i="13"/>
  <c r="J7" i="13"/>
  <c r="K7" i="13"/>
  <c r="G8" i="13"/>
  <c r="H8" i="13"/>
  <c r="I8" i="13"/>
  <c r="J8" i="13"/>
  <c r="K8" i="13"/>
  <c r="F3" i="13"/>
  <c r="G4" i="13"/>
  <c r="H4" i="13"/>
  <c r="I4" i="13"/>
  <c r="K4" i="13"/>
  <c r="G5" i="13"/>
  <c r="H5" i="13"/>
  <c r="I5" i="13"/>
  <c r="K5" i="13"/>
  <c r="J4" i="13"/>
  <c r="J5" i="13"/>
  <c r="I3" i="13"/>
  <c r="H3" i="13"/>
  <c r="I9" i="12"/>
  <c r="I7" i="12"/>
  <c r="J7" i="12"/>
  <c r="K7" i="12"/>
  <c r="L7" i="12"/>
  <c r="M9" i="12"/>
  <c r="K9" i="12"/>
  <c r="O9" i="12"/>
  <c r="Q9" i="12"/>
  <c r="E3" i="14"/>
  <c r="F4" i="14"/>
  <c r="G4" i="14"/>
  <c r="I4" i="14"/>
  <c r="E5" i="14"/>
  <c r="F5" i="14"/>
  <c r="G5" i="14"/>
  <c r="I5" i="14"/>
  <c r="F6" i="14"/>
  <c r="G6" i="14"/>
  <c r="I6" i="14"/>
  <c r="E7" i="14"/>
  <c r="F7" i="14"/>
  <c r="G7" i="14"/>
  <c r="I7" i="14"/>
  <c r="F8" i="14"/>
  <c r="G8" i="14"/>
  <c r="I8" i="14"/>
  <c r="E9" i="14"/>
  <c r="F9" i="14"/>
  <c r="G9" i="14"/>
  <c r="I9" i="14"/>
  <c r="F10" i="14"/>
  <c r="G10" i="14"/>
  <c r="I10" i="14"/>
  <c r="F3" i="14"/>
  <c r="G3" i="14"/>
  <c r="I3" i="14"/>
  <c r="H10" i="14"/>
  <c r="H9" i="14"/>
  <c r="H8" i="14"/>
  <c r="H7" i="14"/>
  <c r="H6" i="14"/>
  <c r="H5" i="14"/>
  <c r="H4" i="14"/>
  <c r="H3" i="14"/>
  <c r="H12" i="13"/>
  <c r="I12" i="13"/>
  <c r="G12" i="13"/>
  <c r="H9" i="13"/>
  <c r="I9" i="13"/>
  <c r="G9" i="13"/>
  <c r="H6" i="13"/>
  <c r="I6" i="13"/>
  <c r="G6" i="13"/>
  <c r="G3" i="13"/>
  <c r="K12" i="13"/>
  <c r="J12" i="13"/>
  <c r="K9" i="13"/>
  <c r="J9" i="13"/>
  <c r="K6" i="13"/>
  <c r="J6" i="13"/>
  <c r="K3" i="13"/>
  <c r="J3" i="13"/>
  <c r="I18" i="12"/>
  <c r="I15" i="12"/>
  <c r="J15" i="12"/>
  <c r="K15" i="12"/>
  <c r="L15" i="12"/>
  <c r="M18" i="12"/>
  <c r="J18" i="12"/>
  <c r="N18" i="12"/>
  <c r="K18" i="12"/>
  <c r="O18" i="12"/>
  <c r="Q18" i="12"/>
  <c r="P18" i="12"/>
  <c r="I17" i="12"/>
  <c r="M17" i="12"/>
  <c r="J17" i="12"/>
  <c r="N17" i="12"/>
  <c r="K17" i="12"/>
  <c r="O17" i="12"/>
  <c r="Q17" i="12"/>
  <c r="P17" i="12"/>
  <c r="I16" i="12"/>
  <c r="M16" i="12"/>
  <c r="J16" i="12"/>
  <c r="N16" i="12"/>
  <c r="K16" i="12"/>
  <c r="O16" i="12"/>
  <c r="Q16" i="12"/>
  <c r="P16" i="12"/>
  <c r="M15" i="12"/>
  <c r="N15" i="12"/>
  <c r="O15" i="12"/>
  <c r="Q15" i="12"/>
  <c r="P15" i="12"/>
  <c r="I14" i="12"/>
  <c r="I11" i="12"/>
  <c r="J11" i="12"/>
  <c r="K11" i="12"/>
  <c r="L11" i="12"/>
  <c r="M14" i="12"/>
  <c r="J14" i="12"/>
  <c r="N14" i="12"/>
  <c r="K14" i="12"/>
  <c r="O14" i="12"/>
  <c r="Q14" i="12"/>
  <c r="P14" i="12"/>
  <c r="I13" i="12"/>
  <c r="M13" i="12"/>
  <c r="J13" i="12"/>
  <c r="N13" i="12"/>
  <c r="K13" i="12"/>
  <c r="O13" i="12"/>
  <c r="Q13" i="12"/>
  <c r="P13" i="12"/>
  <c r="I12" i="12"/>
  <c r="M12" i="12"/>
  <c r="J12" i="12"/>
  <c r="N12" i="12"/>
  <c r="K12" i="12"/>
  <c r="O12" i="12"/>
  <c r="Q12" i="12"/>
  <c r="P12" i="12"/>
  <c r="M11" i="12"/>
  <c r="N11" i="12"/>
  <c r="O11" i="12"/>
  <c r="Q11" i="12"/>
  <c r="P11" i="12"/>
  <c r="I10" i="12"/>
  <c r="M10" i="12"/>
  <c r="J10" i="12"/>
  <c r="N10" i="12"/>
  <c r="K10" i="12"/>
  <c r="O10" i="12"/>
  <c r="Q10" i="12"/>
  <c r="P10" i="12"/>
  <c r="P9" i="12"/>
  <c r="I8" i="12"/>
  <c r="M8" i="12"/>
  <c r="J8" i="12"/>
  <c r="N8" i="12"/>
  <c r="K8" i="12"/>
  <c r="O8" i="12"/>
  <c r="Q8" i="12"/>
  <c r="P8" i="12"/>
  <c r="M7" i="12"/>
  <c r="N7" i="12"/>
  <c r="O7" i="12"/>
  <c r="Q7" i="12"/>
  <c r="P7" i="12"/>
  <c r="I6" i="12"/>
  <c r="I3" i="12"/>
  <c r="J3" i="12"/>
  <c r="K3" i="12"/>
  <c r="L3" i="12"/>
  <c r="M6" i="12"/>
  <c r="J6" i="12"/>
  <c r="N6" i="12"/>
  <c r="K6" i="12"/>
  <c r="O6" i="12"/>
  <c r="Q6" i="12"/>
  <c r="P6" i="12"/>
  <c r="I5" i="12"/>
  <c r="M5" i="12"/>
  <c r="J5" i="12"/>
  <c r="N5" i="12"/>
  <c r="K5" i="12"/>
  <c r="O5" i="12"/>
  <c r="Q5" i="12"/>
  <c r="P5" i="12"/>
  <c r="I4" i="12"/>
  <c r="M4" i="12"/>
  <c r="J4" i="12"/>
  <c r="N4" i="12"/>
  <c r="K4" i="12"/>
  <c r="O4" i="12"/>
  <c r="Q4" i="12"/>
  <c r="P4" i="12"/>
  <c r="M3" i="12"/>
  <c r="N3" i="12"/>
  <c r="O3" i="12"/>
  <c r="Q3" i="12"/>
  <c r="P3" i="12"/>
  <c r="I15" i="11"/>
  <c r="J15" i="11"/>
  <c r="K15" i="11"/>
  <c r="L15" i="11"/>
  <c r="I18" i="11"/>
  <c r="M18" i="11"/>
  <c r="J18" i="11"/>
  <c r="N18" i="11"/>
  <c r="K18" i="11"/>
  <c r="O18" i="11"/>
  <c r="Q18" i="11"/>
  <c r="P18" i="11"/>
  <c r="I17" i="11"/>
  <c r="M17" i="11"/>
  <c r="J17" i="11"/>
  <c r="N17" i="11"/>
  <c r="K17" i="11"/>
  <c r="O17" i="11"/>
  <c r="Q17" i="11"/>
  <c r="P17" i="11"/>
  <c r="I16" i="11"/>
  <c r="M16" i="11"/>
  <c r="J16" i="11"/>
  <c r="N16" i="11"/>
  <c r="K16" i="11"/>
  <c r="O16" i="11"/>
  <c r="Q16" i="11"/>
  <c r="P16" i="11"/>
  <c r="M15" i="11"/>
  <c r="N15" i="11"/>
  <c r="O15" i="11"/>
  <c r="Q15" i="11"/>
  <c r="P15" i="11"/>
  <c r="I11" i="11"/>
  <c r="J11" i="11"/>
  <c r="K11" i="11"/>
  <c r="L11" i="11"/>
  <c r="I14" i="11"/>
  <c r="M14" i="11"/>
  <c r="J14" i="11"/>
  <c r="N14" i="11"/>
  <c r="K14" i="11"/>
  <c r="O14" i="11"/>
  <c r="Q14" i="11"/>
  <c r="P14" i="11"/>
  <c r="I13" i="11"/>
  <c r="M13" i="11"/>
  <c r="J13" i="11"/>
  <c r="N13" i="11"/>
  <c r="K13" i="11"/>
  <c r="O13" i="11"/>
  <c r="Q13" i="11"/>
  <c r="P13" i="11"/>
  <c r="I12" i="11"/>
  <c r="M12" i="11"/>
  <c r="J12" i="11"/>
  <c r="N12" i="11"/>
  <c r="K12" i="11"/>
  <c r="O12" i="11"/>
  <c r="Q12" i="11"/>
  <c r="P12" i="11"/>
  <c r="M11" i="11"/>
  <c r="N11" i="11"/>
  <c r="O11" i="11"/>
  <c r="Q11" i="11"/>
  <c r="P11" i="11"/>
  <c r="I7" i="11"/>
  <c r="J7" i="11"/>
  <c r="K7" i="11"/>
  <c r="L7" i="11"/>
  <c r="I10" i="11"/>
  <c r="M10" i="11"/>
  <c r="J10" i="11"/>
  <c r="N10" i="11"/>
  <c r="K10" i="11"/>
  <c r="O10" i="11"/>
  <c r="Q10" i="11"/>
  <c r="P10" i="11"/>
  <c r="I9" i="11"/>
  <c r="M9" i="11"/>
  <c r="J9" i="11"/>
  <c r="N9" i="11"/>
  <c r="K9" i="11"/>
  <c r="O9" i="11"/>
  <c r="Q9" i="11"/>
  <c r="P9" i="11"/>
  <c r="I8" i="11"/>
  <c r="M8" i="11"/>
  <c r="J8" i="11"/>
  <c r="N8" i="11"/>
  <c r="K8" i="11"/>
  <c r="O8" i="11"/>
  <c r="Q8" i="11"/>
  <c r="P8" i="11"/>
  <c r="M7" i="11"/>
  <c r="N7" i="11"/>
  <c r="O7" i="11"/>
  <c r="Q7" i="11"/>
  <c r="P7" i="11"/>
  <c r="I3" i="11"/>
  <c r="J3" i="11"/>
  <c r="K3" i="11"/>
  <c r="L3" i="11"/>
  <c r="I6" i="11"/>
  <c r="M6" i="11"/>
  <c r="J6" i="11"/>
  <c r="N6" i="11"/>
  <c r="K6" i="11"/>
  <c r="O6" i="11"/>
  <c r="Q6" i="11"/>
  <c r="P6" i="11"/>
  <c r="I5" i="11"/>
  <c r="M5" i="11"/>
  <c r="J5" i="11"/>
  <c r="N5" i="11"/>
  <c r="K5" i="11"/>
  <c r="O5" i="11"/>
  <c r="Q5" i="11"/>
  <c r="P5" i="11"/>
  <c r="I4" i="11"/>
  <c r="M4" i="11"/>
  <c r="J4" i="11"/>
  <c r="N4" i="11"/>
  <c r="K4" i="11"/>
  <c r="O4" i="11"/>
  <c r="Q4" i="11"/>
  <c r="P4" i="11"/>
  <c r="M3" i="11"/>
  <c r="N3" i="11"/>
  <c r="O3" i="11"/>
  <c r="Q3" i="11"/>
  <c r="P3" i="11"/>
  <c r="I18" i="7"/>
  <c r="H16" i="7"/>
  <c r="I16" i="7"/>
  <c r="O16" i="7"/>
  <c r="Q18" i="7"/>
  <c r="H18" i="7"/>
  <c r="P18" i="7"/>
  <c r="Q16" i="7"/>
  <c r="P16" i="7"/>
  <c r="I14" i="7"/>
  <c r="H12" i="7"/>
  <c r="I12" i="7"/>
  <c r="O12" i="7"/>
  <c r="Q14" i="7"/>
  <c r="H14" i="7"/>
  <c r="P14" i="7"/>
  <c r="Q12" i="7"/>
  <c r="P12" i="7"/>
  <c r="I10" i="7"/>
  <c r="H8" i="7"/>
  <c r="I8" i="7"/>
  <c r="O8" i="7"/>
  <c r="Q10" i="7"/>
  <c r="H10" i="7"/>
  <c r="P10" i="7"/>
  <c r="Q8" i="7"/>
  <c r="P8" i="7"/>
  <c r="I6" i="7"/>
  <c r="H4" i="7"/>
  <c r="I4" i="7"/>
  <c r="O4" i="7"/>
  <c r="Q6" i="7"/>
  <c r="H6" i="7"/>
  <c r="P6" i="7"/>
  <c r="Q4" i="7"/>
  <c r="P4" i="7"/>
  <c r="H3" i="7"/>
  <c r="I3" i="7"/>
  <c r="J3" i="7"/>
  <c r="K4" i="7"/>
  <c r="L4" i="7"/>
  <c r="N4" i="7"/>
  <c r="H5" i="7"/>
  <c r="I5" i="7"/>
  <c r="J5" i="7"/>
  <c r="K5" i="7"/>
  <c r="L5" i="7"/>
  <c r="N5" i="7"/>
  <c r="K6" i="7"/>
  <c r="L6" i="7"/>
  <c r="N6" i="7"/>
  <c r="H7" i="7"/>
  <c r="I7" i="7"/>
  <c r="J7" i="7"/>
  <c r="K7" i="7"/>
  <c r="L7" i="7"/>
  <c r="N7" i="7"/>
  <c r="K8" i="7"/>
  <c r="L8" i="7"/>
  <c r="N8" i="7"/>
  <c r="H9" i="7"/>
  <c r="I9" i="7"/>
  <c r="J9" i="7"/>
  <c r="K9" i="7"/>
  <c r="L9" i="7"/>
  <c r="N9" i="7"/>
  <c r="K10" i="7"/>
  <c r="L10" i="7"/>
  <c r="N10" i="7"/>
  <c r="H11" i="7"/>
  <c r="I11" i="7"/>
  <c r="J11" i="7"/>
  <c r="K11" i="7"/>
  <c r="L11" i="7"/>
  <c r="N11" i="7"/>
  <c r="K12" i="7"/>
  <c r="L12" i="7"/>
  <c r="N12" i="7"/>
  <c r="H13" i="7"/>
  <c r="I13" i="7"/>
  <c r="J13" i="7"/>
  <c r="K13" i="7"/>
  <c r="L13" i="7"/>
  <c r="N13" i="7"/>
  <c r="K14" i="7"/>
  <c r="L14" i="7"/>
  <c r="N14" i="7"/>
  <c r="H15" i="7"/>
  <c r="I15" i="7"/>
  <c r="J15" i="7"/>
  <c r="K15" i="7"/>
  <c r="L15" i="7"/>
  <c r="N15" i="7"/>
  <c r="K16" i="7"/>
  <c r="L16" i="7"/>
  <c r="N16" i="7"/>
  <c r="H17" i="7"/>
  <c r="I17" i="7"/>
  <c r="J17" i="7"/>
  <c r="K17" i="7"/>
  <c r="L17" i="7"/>
  <c r="N17" i="7"/>
  <c r="K18" i="7"/>
  <c r="L18" i="7"/>
  <c r="N18" i="7"/>
  <c r="K3" i="7"/>
  <c r="L3" i="7"/>
  <c r="N3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M5" i="7"/>
  <c r="M4" i="7"/>
  <c r="M3" i="7"/>
  <c r="J4" i="6"/>
  <c r="J3" i="6"/>
  <c r="K3" i="6"/>
  <c r="L3" i="6"/>
  <c r="M3" i="6"/>
  <c r="N4" i="6"/>
  <c r="K4" i="6"/>
  <c r="O4" i="6"/>
  <c r="L4" i="6"/>
  <c r="P4" i="6"/>
  <c r="R4" i="6"/>
  <c r="J5" i="6"/>
  <c r="N5" i="6"/>
  <c r="K5" i="6"/>
  <c r="O5" i="6"/>
  <c r="L5" i="6"/>
  <c r="P5" i="6"/>
  <c r="R5" i="6"/>
  <c r="J6" i="6"/>
  <c r="K6" i="6"/>
  <c r="L6" i="6"/>
  <c r="M6" i="6"/>
  <c r="N6" i="6"/>
  <c r="O6" i="6"/>
  <c r="P6" i="6"/>
  <c r="R6" i="6"/>
  <c r="J7" i="6"/>
  <c r="N7" i="6"/>
  <c r="K7" i="6"/>
  <c r="O7" i="6"/>
  <c r="L7" i="6"/>
  <c r="P7" i="6"/>
  <c r="R7" i="6"/>
  <c r="J8" i="6"/>
  <c r="N8" i="6"/>
  <c r="K8" i="6"/>
  <c r="O8" i="6"/>
  <c r="L8" i="6"/>
  <c r="P8" i="6"/>
  <c r="R8" i="6"/>
  <c r="J9" i="6"/>
  <c r="K9" i="6"/>
  <c r="L9" i="6"/>
  <c r="M9" i="6"/>
  <c r="N9" i="6"/>
  <c r="O9" i="6"/>
  <c r="P9" i="6"/>
  <c r="R9" i="6"/>
  <c r="J10" i="6"/>
  <c r="N10" i="6"/>
  <c r="K10" i="6"/>
  <c r="O10" i="6"/>
  <c r="L10" i="6"/>
  <c r="P10" i="6"/>
  <c r="R10" i="6"/>
  <c r="J11" i="6"/>
  <c r="N11" i="6"/>
  <c r="K11" i="6"/>
  <c r="O11" i="6"/>
  <c r="L11" i="6"/>
  <c r="P11" i="6"/>
  <c r="R11" i="6"/>
  <c r="J12" i="6"/>
  <c r="K12" i="6"/>
  <c r="L12" i="6"/>
  <c r="M12" i="6"/>
  <c r="N12" i="6"/>
  <c r="O12" i="6"/>
  <c r="P12" i="6"/>
  <c r="R12" i="6"/>
  <c r="J13" i="6"/>
  <c r="N13" i="6"/>
  <c r="K13" i="6"/>
  <c r="O13" i="6"/>
  <c r="L13" i="6"/>
  <c r="P13" i="6"/>
  <c r="R13" i="6"/>
  <c r="J14" i="6"/>
  <c r="N14" i="6"/>
  <c r="K14" i="6"/>
  <c r="O14" i="6"/>
  <c r="L14" i="6"/>
  <c r="P14" i="6"/>
  <c r="R14" i="6"/>
  <c r="J15" i="6"/>
  <c r="K15" i="6"/>
  <c r="L15" i="6"/>
  <c r="M15" i="6"/>
  <c r="N15" i="6"/>
  <c r="O15" i="6"/>
  <c r="P15" i="6"/>
  <c r="R15" i="6"/>
  <c r="J16" i="6"/>
  <c r="N16" i="6"/>
  <c r="K16" i="6"/>
  <c r="O16" i="6"/>
  <c r="L16" i="6"/>
  <c r="P16" i="6"/>
  <c r="R16" i="6"/>
  <c r="J17" i="6"/>
  <c r="N17" i="6"/>
  <c r="K17" i="6"/>
  <c r="O17" i="6"/>
  <c r="L17" i="6"/>
  <c r="P17" i="6"/>
  <c r="R17" i="6"/>
  <c r="J18" i="6"/>
  <c r="K18" i="6"/>
  <c r="L18" i="6"/>
  <c r="M18" i="6"/>
  <c r="N18" i="6"/>
  <c r="O18" i="6"/>
  <c r="P18" i="6"/>
  <c r="R18" i="6"/>
  <c r="J19" i="6"/>
  <c r="N19" i="6"/>
  <c r="K19" i="6"/>
  <c r="O19" i="6"/>
  <c r="L19" i="6"/>
  <c r="P19" i="6"/>
  <c r="R19" i="6"/>
  <c r="J20" i="6"/>
  <c r="N20" i="6"/>
  <c r="K20" i="6"/>
  <c r="O20" i="6"/>
  <c r="L20" i="6"/>
  <c r="P20" i="6"/>
  <c r="R20" i="6"/>
  <c r="J21" i="6"/>
  <c r="K21" i="6"/>
  <c r="L21" i="6"/>
  <c r="M21" i="6"/>
  <c r="N21" i="6"/>
  <c r="O21" i="6"/>
  <c r="P21" i="6"/>
  <c r="R21" i="6"/>
  <c r="J22" i="6"/>
  <c r="N22" i="6"/>
  <c r="K22" i="6"/>
  <c r="O22" i="6"/>
  <c r="L22" i="6"/>
  <c r="P22" i="6"/>
  <c r="R22" i="6"/>
  <c r="J23" i="6"/>
  <c r="N23" i="6"/>
  <c r="K23" i="6"/>
  <c r="O23" i="6"/>
  <c r="L23" i="6"/>
  <c r="P23" i="6"/>
  <c r="R23" i="6"/>
  <c r="J24" i="6"/>
  <c r="K24" i="6"/>
  <c r="L24" i="6"/>
  <c r="M24" i="6"/>
  <c r="N24" i="6"/>
  <c r="O24" i="6"/>
  <c r="P24" i="6"/>
  <c r="R24" i="6"/>
  <c r="J25" i="6"/>
  <c r="N25" i="6"/>
  <c r="K25" i="6"/>
  <c r="O25" i="6"/>
  <c r="L25" i="6"/>
  <c r="P25" i="6"/>
  <c r="R25" i="6"/>
  <c r="J26" i="6"/>
  <c r="N26" i="6"/>
  <c r="K26" i="6"/>
  <c r="O26" i="6"/>
  <c r="L26" i="6"/>
  <c r="P26" i="6"/>
  <c r="R26" i="6"/>
  <c r="N3" i="6"/>
  <c r="O3" i="6"/>
  <c r="P3" i="6"/>
  <c r="R3" i="6"/>
  <c r="I4" i="5"/>
  <c r="I3" i="5"/>
  <c r="J3" i="5"/>
  <c r="K3" i="5"/>
  <c r="L3" i="5"/>
  <c r="M4" i="5"/>
  <c r="J4" i="5"/>
  <c r="N4" i="5"/>
  <c r="K4" i="5"/>
  <c r="O4" i="5"/>
  <c r="Q4" i="5"/>
  <c r="I5" i="5"/>
  <c r="M5" i="5"/>
  <c r="J5" i="5"/>
  <c r="N5" i="5"/>
  <c r="K5" i="5"/>
  <c r="O5" i="5"/>
  <c r="Q5" i="5"/>
  <c r="I6" i="5"/>
  <c r="J6" i="5"/>
  <c r="K6" i="5"/>
  <c r="L6" i="5"/>
  <c r="M6" i="5"/>
  <c r="N6" i="5"/>
  <c r="O6" i="5"/>
  <c r="Q6" i="5"/>
  <c r="I7" i="5"/>
  <c r="M7" i="5"/>
  <c r="J7" i="5"/>
  <c r="N7" i="5"/>
  <c r="K7" i="5"/>
  <c r="O7" i="5"/>
  <c r="Q7" i="5"/>
  <c r="I8" i="5"/>
  <c r="M8" i="5"/>
  <c r="J8" i="5"/>
  <c r="N8" i="5"/>
  <c r="K8" i="5"/>
  <c r="O8" i="5"/>
  <c r="Q8" i="5"/>
  <c r="I9" i="5"/>
  <c r="J9" i="5"/>
  <c r="K9" i="5"/>
  <c r="L9" i="5"/>
  <c r="M9" i="5"/>
  <c r="N9" i="5"/>
  <c r="O9" i="5"/>
  <c r="Q9" i="5"/>
  <c r="I10" i="5"/>
  <c r="M10" i="5"/>
  <c r="J10" i="5"/>
  <c r="N10" i="5"/>
  <c r="K10" i="5"/>
  <c r="O10" i="5"/>
  <c r="Q10" i="5"/>
  <c r="I11" i="5"/>
  <c r="M11" i="5"/>
  <c r="J11" i="5"/>
  <c r="N11" i="5"/>
  <c r="K11" i="5"/>
  <c r="O11" i="5"/>
  <c r="Q11" i="5"/>
  <c r="I12" i="5"/>
  <c r="J12" i="5"/>
  <c r="K12" i="5"/>
  <c r="L12" i="5"/>
  <c r="M12" i="5"/>
  <c r="N12" i="5"/>
  <c r="O12" i="5"/>
  <c r="Q12" i="5"/>
  <c r="I13" i="5"/>
  <c r="M13" i="5"/>
  <c r="J13" i="5"/>
  <c r="N13" i="5"/>
  <c r="K13" i="5"/>
  <c r="O13" i="5"/>
  <c r="Q13" i="5"/>
  <c r="I14" i="5"/>
  <c r="M14" i="5"/>
  <c r="J14" i="5"/>
  <c r="N14" i="5"/>
  <c r="K14" i="5"/>
  <c r="O14" i="5"/>
  <c r="Q14" i="5"/>
  <c r="M3" i="5"/>
  <c r="N3" i="5"/>
  <c r="O3" i="5"/>
  <c r="Q3" i="5"/>
  <c r="P4" i="5"/>
  <c r="P5" i="5"/>
  <c r="P6" i="5"/>
  <c r="P7" i="5"/>
  <c r="P8" i="5"/>
  <c r="P9" i="5"/>
  <c r="P10" i="5"/>
  <c r="P11" i="5"/>
  <c r="P12" i="5"/>
  <c r="P13" i="5"/>
  <c r="P14" i="5"/>
  <c r="P3" i="5"/>
  <c r="G4" i="1"/>
  <c r="G3" i="1"/>
  <c r="H3" i="1"/>
  <c r="I3" i="1"/>
  <c r="J4" i="1"/>
  <c r="H4" i="1"/>
  <c r="K4" i="1"/>
  <c r="M4" i="1"/>
  <c r="G5" i="1"/>
  <c r="H5" i="1"/>
  <c r="I5" i="1"/>
  <c r="J5" i="1"/>
  <c r="K5" i="1"/>
  <c r="M5" i="1"/>
  <c r="G6" i="1"/>
  <c r="J6" i="1"/>
  <c r="H6" i="1"/>
  <c r="K6" i="1"/>
  <c r="M6" i="1"/>
  <c r="G7" i="1"/>
  <c r="H7" i="1"/>
  <c r="I7" i="1"/>
  <c r="J7" i="1"/>
  <c r="K7" i="1"/>
  <c r="M7" i="1"/>
  <c r="G8" i="1"/>
  <c r="J8" i="1"/>
  <c r="H8" i="1"/>
  <c r="K8" i="1"/>
  <c r="M8" i="1"/>
  <c r="G9" i="1"/>
  <c r="H9" i="1"/>
  <c r="I9" i="1"/>
  <c r="J9" i="1"/>
  <c r="K9" i="1"/>
  <c r="M9" i="1"/>
  <c r="G10" i="1"/>
  <c r="J10" i="1"/>
  <c r="H10" i="1"/>
  <c r="K10" i="1"/>
  <c r="M10" i="1"/>
  <c r="J3" i="1"/>
  <c r="K3" i="1"/>
  <c r="M3" i="1"/>
  <c r="L4" i="1"/>
  <c r="L5" i="1"/>
  <c r="L6" i="1"/>
  <c r="L7" i="1"/>
  <c r="L8" i="1"/>
  <c r="L9" i="1"/>
  <c r="L10" i="1"/>
  <c r="L3" i="1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3" i="6"/>
  <c r="I10" i="3"/>
  <c r="I9" i="3"/>
  <c r="J9" i="3"/>
  <c r="K9" i="3"/>
  <c r="L10" i="3"/>
  <c r="J10" i="3"/>
  <c r="M10" i="3"/>
  <c r="O10" i="3"/>
  <c r="N10" i="3"/>
  <c r="L9" i="3"/>
  <c r="M9" i="3"/>
  <c r="O9" i="3"/>
  <c r="N9" i="3"/>
  <c r="I8" i="3"/>
  <c r="I7" i="3"/>
  <c r="J7" i="3"/>
  <c r="K7" i="3"/>
  <c r="L8" i="3"/>
  <c r="J8" i="3"/>
  <c r="M8" i="3"/>
  <c r="O8" i="3"/>
  <c r="N8" i="3"/>
  <c r="L7" i="3"/>
  <c r="M7" i="3"/>
  <c r="O7" i="3"/>
  <c r="N7" i="3"/>
  <c r="I6" i="3"/>
  <c r="I5" i="3"/>
  <c r="J5" i="3"/>
  <c r="K5" i="3"/>
  <c r="L6" i="3"/>
  <c r="J6" i="3"/>
  <c r="M6" i="3"/>
  <c r="O6" i="3"/>
  <c r="N6" i="3"/>
  <c r="L5" i="3"/>
  <c r="M5" i="3"/>
  <c r="O5" i="3"/>
  <c r="N5" i="3"/>
  <c r="I4" i="3"/>
  <c r="I3" i="3"/>
  <c r="J3" i="3"/>
  <c r="K3" i="3"/>
  <c r="L4" i="3"/>
  <c r="J4" i="3"/>
  <c r="M4" i="3"/>
  <c r="O4" i="3"/>
  <c r="N4" i="3"/>
  <c r="L3" i="3"/>
  <c r="M3" i="3"/>
  <c r="O3" i="3"/>
  <c r="N3" i="3"/>
  <c r="I4" i="2"/>
  <c r="I3" i="2"/>
  <c r="J3" i="2"/>
  <c r="K3" i="2"/>
  <c r="L4" i="2"/>
  <c r="J4" i="2"/>
  <c r="M4" i="2"/>
  <c r="N4" i="2"/>
  <c r="I5" i="2"/>
  <c r="J5" i="2"/>
  <c r="K5" i="2"/>
  <c r="L5" i="2"/>
  <c r="M5" i="2"/>
  <c r="N5" i="2"/>
  <c r="I6" i="2"/>
  <c r="L6" i="2"/>
  <c r="J6" i="2"/>
  <c r="M6" i="2"/>
  <c r="N6" i="2"/>
  <c r="I7" i="2"/>
  <c r="J7" i="2"/>
  <c r="K7" i="2"/>
  <c r="L7" i="2"/>
  <c r="M7" i="2"/>
  <c r="N7" i="2"/>
  <c r="I8" i="2"/>
  <c r="L8" i="2"/>
  <c r="J8" i="2"/>
  <c r="M8" i="2"/>
  <c r="N8" i="2"/>
  <c r="I9" i="2"/>
  <c r="J9" i="2"/>
  <c r="K9" i="2"/>
  <c r="L9" i="2"/>
  <c r="M9" i="2"/>
  <c r="N9" i="2"/>
  <c r="I10" i="2"/>
  <c r="L10" i="2"/>
  <c r="J10" i="2"/>
  <c r="M10" i="2"/>
  <c r="N10" i="2"/>
  <c r="L3" i="2"/>
  <c r="M3" i="2"/>
  <c r="N3" i="2"/>
  <c r="O4" i="2"/>
  <c r="O5" i="2"/>
  <c r="O6" i="2"/>
  <c r="O7" i="2"/>
  <c r="O8" i="2"/>
  <c r="O9" i="2"/>
  <c r="O10" i="2"/>
  <c r="O3" i="2"/>
</calcChain>
</file>

<file path=xl/sharedStrings.xml><?xml version="1.0" encoding="utf-8"?>
<sst xmlns="http://schemas.openxmlformats.org/spreadsheetml/2006/main" count="357" uniqueCount="70">
  <si>
    <t>RNA target</t>
  </si>
  <si>
    <t>Rps6</t>
  </si>
  <si>
    <t>Rpl32</t>
  </si>
  <si>
    <t>Rps20</t>
  </si>
  <si>
    <t>Pabpc1</t>
  </si>
  <si>
    <t>sample 1</t>
  </si>
  <si>
    <t>sample 2</t>
  </si>
  <si>
    <t>empty vector</t>
  </si>
  <si>
    <t>FLAG-LARP1</t>
  </si>
  <si>
    <t>sub-polysome (s)</t>
  </si>
  <si>
    <t>polysome (p)</t>
  </si>
  <si>
    <t>treatment</t>
  </si>
  <si>
    <t>RNA expression-input</t>
  </si>
  <si>
    <t>RNA expression-no antibody IP</t>
  </si>
  <si>
    <t>RNA expression-anti-eIF4G IP</t>
  </si>
  <si>
    <t>bgd corrected and normalised to input</t>
  </si>
  <si>
    <t>mean of scramble</t>
  </si>
  <si>
    <t>RNA expression normalised to scramble</t>
  </si>
  <si>
    <t>unpaired, one-tail t-test p-value</t>
  </si>
  <si>
    <t>scramble</t>
  </si>
  <si>
    <t>SH2</t>
  </si>
  <si>
    <t>mean of empty vector</t>
  </si>
  <si>
    <t>RNA expression normalised to ev</t>
  </si>
  <si>
    <t>RNA expression</t>
  </si>
  <si>
    <t>SEM</t>
  </si>
  <si>
    <t>MEAN</t>
  </si>
  <si>
    <t>sample 3</t>
  </si>
  <si>
    <t>shCtrl</t>
  </si>
  <si>
    <t>shLARP1_2</t>
  </si>
  <si>
    <t>shLARP1_3</t>
  </si>
  <si>
    <t>ANOVA, Dunnett's post-hoc</t>
  </si>
  <si>
    <t>DMSO</t>
  </si>
  <si>
    <t>Rapamycin</t>
  </si>
  <si>
    <t>Torin1</t>
  </si>
  <si>
    <t>mean</t>
  </si>
  <si>
    <t>mean ctrl dmso</t>
  </si>
  <si>
    <t>p/s normalized</t>
  </si>
  <si>
    <t>mean of ev</t>
  </si>
  <si>
    <t>mean control</t>
  </si>
  <si>
    <t>***</t>
  </si>
  <si>
    <t>**</t>
  </si>
  <si>
    <t>*</t>
  </si>
  <si>
    <t>ns</t>
  </si>
  <si>
    <t>one-way ANOVA, Bonferroni's post-hoc</t>
  </si>
  <si>
    <t>normalized to DMSO</t>
  </si>
  <si>
    <t>translational efficiency (p/s)</t>
  </si>
  <si>
    <t>***p&lt;0.001; **p&lt;0.01; *p&lt;0.05;ns=not significant</t>
  </si>
  <si>
    <t>***-&lt;0.001; **p&lt;0.01; *p&lt;0.05</t>
  </si>
  <si>
    <t>s.e.m.</t>
  </si>
  <si>
    <t>cell line</t>
  </si>
  <si>
    <t>normalized to ev</t>
  </si>
  <si>
    <t>+AA</t>
  </si>
  <si>
    <t>-AA</t>
  </si>
  <si>
    <t>no Ab</t>
  </si>
  <si>
    <t>normalized to input</t>
  </si>
  <si>
    <t>RNA expression-anti-LARP1 IP</t>
  </si>
  <si>
    <t>mean of no Ab</t>
  </si>
  <si>
    <t>RNA expression normalised to no Ab</t>
  </si>
  <si>
    <t>normalized to -AA</t>
  </si>
  <si>
    <t>mean ctrl +AA</t>
  </si>
  <si>
    <t>normalized to +AA</t>
  </si>
  <si>
    <t>mean ctrl -AA</t>
  </si>
  <si>
    <t>one-tailed, unpaired t-test</t>
  </si>
  <si>
    <t>mean of shCtrl</t>
  </si>
  <si>
    <t>One-way ANOVA, Dunnett post-hoc</t>
  </si>
  <si>
    <t>RNA expression normalised to empty vector</t>
  </si>
  <si>
    <t>mean of EV</t>
  </si>
  <si>
    <t>RNA expression normalised to shCtrl</t>
  </si>
  <si>
    <t>N/A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</si>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</sst>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###0.000;\-###0.000"/>
    <numFmt numFmtId="166" formatCode="0.0000"/>
    <numFmt numFmtId="167" formatCode="0.0"/>
    <numFmt numFmtId="168" formatCode="###0.00;\-###0.00"/>
  </numFmts>
  <fonts count="13" x14ac:knownFonts="1">
    <font>
      <sz val="12"/>
      <color theme="1"/>
      <name val="Calibri"/>
      <family val="2"/>
      <scheme val="minor"/>
    </font>
    <font>
      <b/>
      <sz val="10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Arial"/>
    </font>
    <font>
      <sz val="10"/>
      <name val="Arial"/>
    </font>
    <font>
      <sz val="8.25"/>
      <name val="Microsoft Sans Serif"/>
    </font>
    <font>
      <sz val="11"/>
      <color theme="1"/>
      <name val="Calibri"/>
      <family val="2"/>
      <scheme val="minor"/>
    </font>
    <font>
      <b/>
      <sz val="12"/>
      <name val="Arial"/>
    </font>
    <font>
      <b/>
      <sz val="12"/>
      <color theme="1"/>
      <name val="Arial"/>
    </font>
    <font>
      <sz val="12"/>
      <color theme="1"/>
      <name val="Arial"/>
    </font>
    <font>
      <sz val="12"/>
      <name val="Microsoft Sans Serif"/>
    </font>
    <font>
      <sz val="12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93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/>
    <xf numFmtId="0" fontId="6" fillId="0" borderId="0">
      <protection locked="0"/>
    </xf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2">
    <xf numFmtId="0" fontId="0" fillId="0" borderId="0" xfId="0"/>
    <xf numFmtId="0" fontId="4" fillId="0" borderId="0" xfId="0" applyFont="1"/>
    <xf numFmtId="0" fontId="4" fillId="0" borderId="0" xfId="0" applyFont="1" applyAlignment="1" applyProtection="1">
      <alignment vertical="top"/>
      <protection locked="0"/>
    </xf>
    <xf numFmtId="0" fontId="1" fillId="0" borderId="0" xfId="149" applyFont="1"/>
    <xf numFmtId="0" fontId="5" fillId="0" borderId="0" xfId="149"/>
    <xf numFmtId="0" fontId="5" fillId="0" borderId="0" xfId="149" applyFont="1"/>
    <xf numFmtId="0" fontId="5" fillId="0" borderId="0" xfId="149" applyFont="1" applyAlignment="1" applyProtection="1">
      <alignment horizontal="right" vertical="top"/>
      <protection locked="0"/>
    </xf>
    <xf numFmtId="0" fontId="6" fillId="0" borderId="0" xfId="150" applyAlignment="1">
      <alignment vertical="top"/>
      <protection locked="0"/>
    </xf>
    <xf numFmtId="0" fontId="1" fillId="0" borderId="0" xfId="150" applyFont="1" applyProtection="1"/>
    <xf numFmtId="164" fontId="5" fillId="0" borderId="0" xfId="150" applyNumberFormat="1" applyFont="1" applyAlignment="1">
      <alignment horizontal="center" vertical="top"/>
      <protection locked="0"/>
    </xf>
    <xf numFmtId="0" fontId="5" fillId="0" borderId="0" xfId="150" applyFont="1" applyAlignment="1">
      <alignment vertical="top"/>
      <protection locked="0"/>
    </xf>
    <xf numFmtId="164" fontId="6" fillId="0" borderId="0" xfId="150" applyNumberFormat="1" applyAlignment="1">
      <alignment vertical="top"/>
      <protection locked="0"/>
    </xf>
    <xf numFmtId="0" fontId="0" fillId="0" borderId="0" xfId="0" applyFill="1"/>
    <xf numFmtId="0" fontId="7" fillId="0" borderId="0" xfId="369"/>
    <xf numFmtId="0" fontId="8" fillId="0" borderId="0" xfId="0" applyFont="1" applyAlignment="1" applyProtection="1">
      <alignment horizontal="center"/>
    </xf>
    <xf numFmtId="0" fontId="9" fillId="0" borderId="0" xfId="0" applyFont="1"/>
    <xf numFmtId="0" fontId="10" fillId="0" borderId="0" xfId="0" applyFont="1"/>
    <xf numFmtId="0" fontId="8" fillId="0" borderId="0" xfId="150" applyFont="1" applyProtection="1"/>
    <xf numFmtId="0" fontId="8" fillId="3" borderId="0" xfId="0" applyFont="1" applyFill="1" applyProtection="1"/>
    <xf numFmtId="0" fontId="9" fillId="3" borderId="0" xfId="0" applyFont="1" applyFill="1"/>
    <xf numFmtId="167" fontId="10" fillId="3" borderId="0" xfId="0" applyNumberFormat="1" applyFont="1" applyFill="1" applyAlignment="1">
      <alignment horizontal="center"/>
    </xf>
    <xf numFmtId="0" fontId="10" fillId="4" borderId="0" xfId="0" applyFont="1" applyFill="1"/>
    <xf numFmtId="0" fontId="8" fillId="2" borderId="0" xfId="0" applyFont="1" applyFill="1" applyProtection="1"/>
    <xf numFmtId="0" fontId="9" fillId="2" borderId="0" xfId="0" applyFont="1" applyFill="1"/>
    <xf numFmtId="167" fontId="10" fillId="2" borderId="0" xfId="0" applyNumberFormat="1" applyFont="1" applyFill="1" applyAlignment="1">
      <alignment horizontal="center"/>
    </xf>
    <xf numFmtId="0" fontId="10" fillId="2" borderId="0" xfId="0" applyFont="1" applyFill="1"/>
    <xf numFmtId="0" fontId="10" fillId="3" borderId="0" xfId="0" applyFont="1" applyFill="1"/>
    <xf numFmtId="0" fontId="9" fillId="0" borderId="0" xfId="369" applyFont="1"/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/>
    </xf>
    <xf numFmtId="164" fontId="10" fillId="5" borderId="0" xfId="0" applyNumberFormat="1" applyFont="1" applyFill="1" applyAlignment="1">
      <alignment horizontal="center"/>
    </xf>
    <xf numFmtId="0" fontId="10" fillId="5" borderId="0" xfId="0" applyFont="1" applyFill="1"/>
    <xf numFmtId="0" fontId="8" fillId="0" borderId="0" xfId="369" applyFont="1" applyAlignment="1" applyProtection="1">
      <alignment horizontal="center"/>
    </xf>
    <xf numFmtId="0" fontId="10" fillId="0" borderId="0" xfId="369" applyFont="1"/>
    <xf numFmtId="0" fontId="8" fillId="4" borderId="0" xfId="369" applyFont="1" applyFill="1" applyProtection="1"/>
    <xf numFmtId="0" fontId="8" fillId="4" borderId="0" xfId="369" applyFont="1" applyFill="1" applyAlignment="1" applyProtection="1">
      <alignment vertical="top"/>
      <protection locked="0"/>
    </xf>
    <xf numFmtId="167" fontId="10" fillId="4" borderId="0" xfId="369" applyNumberFormat="1" applyFont="1" applyFill="1" applyAlignment="1">
      <alignment horizontal="center"/>
    </xf>
    <xf numFmtId="0" fontId="8" fillId="5" borderId="0" xfId="369" applyFont="1" applyFill="1" applyProtection="1"/>
    <xf numFmtId="0" fontId="8" fillId="5" borderId="0" xfId="369" applyFont="1" applyFill="1" applyAlignment="1" applyProtection="1">
      <alignment vertical="top"/>
      <protection locked="0"/>
    </xf>
    <xf numFmtId="167" fontId="10" fillId="5" borderId="0" xfId="369" applyNumberFormat="1" applyFont="1" applyFill="1" applyAlignment="1">
      <alignment horizontal="center"/>
    </xf>
    <xf numFmtId="0" fontId="9" fillId="0" borderId="0" xfId="369" applyFont="1" applyAlignment="1">
      <alignment horizontal="center"/>
    </xf>
    <xf numFmtId="164" fontId="10" fillId="4" borderId="0" xfId="369" applyNumberFormat="1" applyFont="1" applyFill="1" applyAlignment="1">
      <alignment horizontal="center"/>
    </xf>
    <xf numFmtId="2" fontId="9" fillId="4" borderId="0" xfId="369" applyNumberFormat="1" applyFont="1" applyFill="1" applyAlignment="1">
      <alignment horizontal="center"/>
    </xf>
    <xf numFmtId="164" fontId="9" fillId="4" borderId="0" xfId="369" applyNumberFormat="1" applyFont="1" applyFill="1" applyAlignment="1">
      <alignment horizontal="center"/>
    </xf>
    <xf numFmtId="0" fontId="10" fillId="4" borderId="0" xfId="369" applyFont="1" applyFill="1"/>
    <xf numFmtId="164" fontId="10" fillId="5" borderId="0" xfId="369" applyNumberFormat="1" applyFont="1" applyFill="1" applyAlignment="1">
      <alignment horizontal="center"/>
    </xf>
    <xf numFmtId="2" fontId="9" fillId="5" borderId="0" xfId="369" applyNumberFormat="1" applyFont="1" applyFill="1" applyAlignment="1">
      <alignment horizontal="center"/>
    </xf>
    <xf numFmtId="164" fontId="9" fillId="5" borderId="0" xfId="369" applyNumberFormat="1" applyFont="1" applyFill="1" applyAlignment="1">
      <alignment horizontal="center"/>
    </xf>
    <xf numFmtId="0" fontId="10" fillId="5" borderId="0" xfId="369" applyFont="1" applyFill="1"/>
    <xf numFmtId="0" fontId="8" fillId="4" borderId="0" xfId="0" applyFont="1" applyFill="1" applyProtection="1"/>
    <xf numFmtId="0" fontId="8" fillId="4" borderId="0" xfId="0" applyFont="1" applyFill="1" applyAlignment="1" applyProtection="1">
      <alignment vertical="top"/>
      <protection locked="0"/>
    </xf>
    <xf numFmtId="0" fontId="8" fillId="5" borderId="0" xfId="0" applyFont="1" applyFill="1" applyProtection="1"/>
    <xf numFmtId="0" fontId="8" fillId="5" borderId="0" xfId="0" applyFont="1" applyFill="1" applyAlignment="1" applyProtection="1">
      <alignment vertical="top"/>
      <protection locked="0"/>
    </xf>
    <xf numFmtId="2" fontId="9" fillId="4" borderId="0" xfId="0" applyNumberFormat="1" applyFont="1" applyFill="1" applyAlignment="1">
      <alignment horizontal="center"/>
    </xf>
    <xf numFmtId="164" fontId="9" fillId="4" borderId="0" xfId="0" applyNumberFormat="1" applyFont="1" applyFill="1" applyAlignment="1">
      <alignment horizontal="center"/>
    </xf>
    <xf numFmtId="2" fontId="9" fillId="5" borderId="0" xfId="0" applyNumberFormat="1" applyFont="1" applyFill="1" applyAlignment="1">
      <alignment horizontal="center"/>
    </xf>
    <xf numFmtId="164" fontId="9" fillId="5" borderId="0" xfId="0" applyNumberFormat="1" applyFont="1" applyFill="1" applyAlignment="1">
      <alignment horizontal="center"/>
    </xf>
    <xf numFmtId="0" fontId="8" fillId="0" borderId="0" xfId="150" applyFont="1" applyAlignment="1" applyProtection="1">
      <alignment horizontal="center"/>
    </xf>
    <xf numFmtId="0" fontId="8" fillId="0" borderId="0" xfId="150" applyFont="1" applyAlignment="1" applyProtection="1">
      <alignment horizontal="left"/>
    </xf>
    <xf numFmtId="0" fontId="11" fillId="0" borderId="0" xfId="150" applyFont="1" applyAlignment="1" applyProtection="1">
      <alignment horizontal="center"/>
    </xf>
    <xf numFmtId="0" fontId="8" fillId="4" borderId="0" xfId="150" applyFont="1" applyFill="1" applyProtection="1"/>
    <xf numFmtId="164" fontId="12" fillId="4" borderId="0" xfId="150" applyNumberFormat="1" applyFont="1" applyFill="1" applyAlignment="1">
      <alignment horizontal="center" vertical="top"/>
      <protection locked="0"/>
    </xf>
    <xf numFmtId="2" fontId="8" fillId="4" borderId="0" xfId="150" applyNumberFormat="1" applyFont="1" applyFill="1" applyAlignment="1">
      <alignment horizontal="center" vertical="top"/>
      <protection locked="0"/>
    </xf>
    <xf numFmtId="164" fontId="8" fillId="4" borderId="0" xfId="150" applyNumberFormat="1" applyFont="1" applyFill="1" applyAlignment="1">
      <alignment horizontal="center" vertical="top"/>
      <protection locked="0"/>
    </xf>
    <xf numFmtId="166" fontId="8" fillId="4" borderId="0" xfId="150" applyNumberFormat="1" applyFont="1" applyFill="1" applyAlignment="1">
      <alignment horizontal="center" vertical="top"/>
      <protection locked="0"/>
    </xf>
    <xf numFmtId="0" fontId="8" fillId="5" borderId="0" xfId="150" applyFont="1" applyFill="1" applyProtection="1"/>
    <xf numFmtId="164" fontId="12" fillId="5" borderId="0" xfId="150" applyNumberFormat="1" applyFont="1" applyFill="1" applyAlignment="1">
      <alignment horizontal="center" vertical="top"/>
      <protection locked="0"/>
    </xf>
    <xf numFmtId="2" fontId="8" fillId="5" borderId="0" xfId="150" applyNumberFormat="1" applyFont="1" applyFill="1" applyAlignment="1">
      <alignment horizontal="center" vertical="top"/>
      <protection locked="0"/>
    </xf>
    <xf numFmtId="164" fontId="8" fillId="5" borderId="0" xfId="150" applyNumberFormat="1" applyFont="1" applyFill="1" applyAlignment="1">
      <alignment horizontal="center" vertical="top"/>
      <protection locked="0"/>
    </xf>
    <xf numFmtId="166" fontId="8" fillId="5" borderId="0" xfId="150" applyNumberFormat="1" applyFont="1" applyFill="1" applyAlignment="1">
      <alignment horizontal="center" vertical="top"/>
      <protection locked="0"/>
    </xf>
    <xf numFmtId="0" fontId="11" fillId="0" borderId="0" xfId="150" applyFont="1" applyAlignment="1">
      <alignment vertical="top"/>
      <protection locked="0"/>
    </xf>
    <xf numFmtId="0" fontId="8" fillId="0" borderId="0" xfId="149" applyFont="1" applyAlignment="1">
      <alignment horizontal="center"/>
    </xf>
    <xf numFmtId="0" fontId="8" fillId="0" borderId="0" xfId="149" applyFont="1" applyAlignment="1">
      <alignment horizontal="left"/>
    </xf>
    <xf numFmtId="0" fontId="8" fillId="0" borderId="0" xfId="149" applyFont="1"/>
    <xf numFmtId="0" fontId="12" fillId="0" borderId="0" xfId="149" applyFont="1" applyAlignment="1">
      <alignment horizontal="center"/>
    </xf>
    <xf numFmtId="0" fontId="12" fillId="0" borderId="0" xfId="149" applyFont="1"/>
    <xf numFmtId="0" fontId="8" fillId="4" borderId="0" xfId="149" applyFont="1" applyFill="1"/>
    <xf numFmtId="0" fontId="8" fillId="4" borderId="0" xfId="149" applyFont="1" applyFill="1" applyAlignment="1" applyProtection="1">
      <alignment horizontal="right" vertical="top"/>
      <protection locked="0"/>
    </xf>
    <xf numFmtId="165" fontId="12" fillId="4" borderId="0" xfId="149" applyNumberFormat="1" applyFont="1" applyFill="1" applyAlignment="1">
      <alignment horizontal="center" vertical="center"/>
    </xf>
    <xf numFmtId="165" fontId="12" fillId="4" borderId="0" xfId="149" applyNumberFormat="1" applyFont="1" applyFill="1" applyAlignment="1">
      <alignment horizontal="center"/>
    </xf>
    <xf numFmtId="0" fontId="8" fillId="5" borderId="0" xfId="149" applyFont="1" applyFill="1"/>
    <xf numFmtId="0" fontId="8" fillId="5" borderId="0" xfId="149" applyFont="1" applyFill="1" applyAlignment="1" applyProtection="1">
      <alignment horizontal="right" vertical="top"/>
      <protection locked="0"/>
    </xf>
    <xf numFmtId="165" fontId="12" fillId="5" borderId="0" xfId="149" applyNumberFormat="1" applyFont="1" applyFill="1" applyAlignment="1">
      <alignment horizontal="center" vertical="center"/>
    </xf>
    <xf numFmtId="165" fontId="12" fillId="5" borderId="0" xfId="149" applyNumberFormat="1" applyFont="1" applyFill="1" applyAlignment="1">
      <alignment horizontal="center"/>
    </xf>
    <xf numFmtId="168" fontId="8" fillId="4" borderId="0" xfId="149" applyNumberFormat="1" applyFont="1" applyFill="1" applyAlignment="1">
      <alignment horizontal="center"/>
    </xf>
    <xf numFmtId="168" fontId="8" fillId="5" borderId="0" xfId="149" applyNumberFormat="1" applyFont="1" applyFill="1" applyAlignment="1">
      <alignment horizontal="center"/>
    </xf>
    <xf numFmtId="0" fontId="12" fillId="4" borderId="0" xfId="149" applyFont="1" applyFill="1"/>
    <xf numFmtId="0" fontId="12" fillId="5" borderId="0" xfId="149" applyFont="1" applyFill="1"/>
    <xf numFmtId="0" fontId="8" fillId="4" borderId="0" xfId="150" applyFont="1" applyFill="1" applyAlignment="1">
      <alignment vertical="top"/>
      <protection locked="0"/>
    </xf>
    <xf numFmtId="0" fontId="8" fillId="5" borderId="0" xfId="150" applyFont="1" applyFill="1" applyAlignment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9" fontId="6" fillId="0" borderId="0" xfId="0" applyNumberFormat="1" applyFont="1" applyAlignment="1" applyProtection="1">
      <alignment vertical="center"/>
    </xf>
    <xf numFmtId="49" fontId="6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top"/>
      <protection locked="0"/>
    </xf>
    <xf numFmtId="49" fontId="9" fillId="0" borderId="0" xfId="369" applyNumberFormat="1" applyFont="1"/>
    <xf numFmtId="49" fontId="10" fillId="0" borderId="0" xfId="369" applyNumberFormat="1" applyFont="1"/>
    <xf numFmtId="49" fontId="0" fillId="0" borderId="0" xfId="0" applyNumberFormat="1"/>
    <xf numFmtId="49" fontId="8" fillId="4" borderId="0" xfId="369" applyNumberFormat="1" applyFont="1" applyFill="1" applyAlignment="1" applyProtection="1">
      <alignment horizontal="center" vertical="top"/>
      <protection locked="0"/>
    </xf>
    <xf numFmtId="49" fontId="8" fillId="5" borderId="0" xfId="369" applyNumberFormat="1" applyFont="1" applyFill="1" applyAlignment="1" applyProtection="1">
      <alignment horizontal="center" vertical="top"/>
      <protection locked="0"/>
    </xf>
    <xf numFmtId="49" fontId="8" fillId="0" borderId="0" xfId="149" applyNumberFormat="1" applyFont="1" applyAlignment="1">
      <alignment horizontal="center"/>
    </xf>
    <xf numFmtId="49" fontId="12" fillId="0" borderId="0" xfId="149" applyNumberFormat="1" applyFont="1" applyAlignment="1">
      <alignment horizontal="center"/>
    </xf>
    <xf numFmtId="49" fontId="8" fillId="4" borderId="0" xfId="149" applyNumberFormat="1" applyFont="1" applyFill="1" applyAlignment="1" applyProtection="1">
      <alignment horizontal="right" vertical="top"/>
      <protection locked="0"/>
    </xf>
    <xf numFmtId="49" fontId="8" fillId="5" borderId="0" xfId="149" applyNumberFormat="1" applyFont="1" applyFill="1" applyAlignment="1" applyProtection="1">
      <alignment horizontal="right" vertical="top"/>
      <protection locked="0"/>
    </xf>
    <xf numFmtId="0" fontId="12" fillId="0" borderId="0" xfId="0" applyFont="1"/>
    <xf numFmtId="0" fontId="8" fillId="0" borderId="0" xfId="0" applyFont="1"/>
    <xf numFmtId="0" fontId="9" fillId="3" borderId="0" xfId="0" applyFont="1" applyFill="1" applyAlignment="1">
      <alignment horizontal="right"/>
    </xf>
    <xf numFmtId="0" fontId="9" fillId="4" borderId="0" xfId="0" applyFont="1" applyFill="1" applyAlignment="1">
      <alignment horizontal="center"/>
    </xf>
    <xf numFmtId="0" fontId="9" fillId="5" borderId="0" xfId="0" applyFont="1" applyFill="1" applyAlignment="1">
      <alignment horizontal="center"/>
    </xf>
    <xf numFmtId="0" fontId="8" fillId="4" borderId="0" xfId="149" applyFont="1" applyFill="1" applyAlignment="1">
      <alignment horizontal="center"/>
    </xf>
    <xf numFmtId="0" fontId="8" fillId="5" borderId="0" xfId="149" applyFont="1" applyFill="1" applyAlignment="1">
      <alignment horizontal="center"/>
    </xf>
    <xf numFmtId="0" fontId="9" fillId="4" borderId="0" xfId="369" applyFont="1" applyFill="1"/>
    <xf numFmtId="0" fontId="9" fillId="5" borderId="0" xfId="369" applyFont="1" applyFill="1"/>
  </cellXfs>
  <cellStyles count="93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Normal" xfId="0" builtinId="0"/>
    <cellStyle name="Normal 2" xfId="149"/>
    <cellStyle name="Normal 3" xfId="150"/>
    <cellStyle name="Normal 4" xfId="369"/>
  </cellStyles>
  <dxfs count="0"/>
  <tableStyles count="0" defaultTableStyle="TableStyleMedium9" defaultPivotStyle="PivotStyleMedium7"/>
  <colors>
    <mruColors>
      <color rgb="FFFFF2CC"/>
      <color rgb="FFE7E6E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4938717677352"/>
          <c:y val="0.0354341756467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0626370039448699"/>
          <c:y val="0.173233747606353"/>
          <c:w val="0.764603427464964"/>
          <c:h val="0.633878031014155"/>
        </c:manualLayout>
      </c:layout>
      <c:barChart>
        <c:barDir val="col"/>
        <c:grouping val="clustered"/>
        <c:varyColors val="0"/>
        <c:ser>
          <c:idx val="0"/>
          <c:order val="0"/>
          <c:tx>
            <c:v>RPL32_4G_IP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Lit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Lit>
              <c:formatCode>General</c:formatCode>
              <c:ptCount val="13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</c:numLit>
          </c:cat>
          <c:val>
            <c:numLit>
              <c:formatCode>General</c:formatCode>
              <c:ptCount val="14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  <c:pt idx="13">
                <c:v>0.0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8855672"/>
        <c:axId val="2068852280"/>
      </c:barChart>
      <c:catAx>
        <c:axId val="20688556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88522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68852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88556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44519604911867"/>
          <c:y val="0.464581414035219"/>
          <c:w val="0.140393284704019"/>
          <c:h val="0.051182698156422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4938717677352"/>
          <c:y val="0.0354341756467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0626370039448699"/>
          <c:y val="0.173233747606353"/>
          <c:w val="0.764603427464964"/>
          <c:h val="0.633878031014155"/>
        </c:manualLayout>
      </c:layout>
      <c:barChart>
        <c:barDir val="col"/>
        <c:grouping val="clustered"/>
        <c:varyColors val="0"/>
        <c:ser>
          <c:idx val="0"/>
          <c:order val="0"/>
          <c:tx>
            <c:v>RPL32_4G_IP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Lit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Lit>
              <c:formatCode>General</c:formatCode>
              <c:ptCount val="13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</c:numLit>
          </c:cat>
          <c:val>
            <c:numLit>
              <c:formatCode>General</c:formatCode>
              <c:ptCount val="14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  <c:pt idx="13">
                <c:v>0.0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0149928"/>
        <c:axId val="2070153304"/>
      </c:barChart>
      <c:catAx>
        <c:axId val="2070149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701533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01533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701499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44519604911867"/>
          <c:y val="0.464581414035219"/>
          <c:w val="0.140393284704019"/>
          <c:h val="0.051182698156422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4938717677352"/>
          <c:y val="0.0354341756467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0626370039448699"/>
          <c:y val="0.173233747606353"/>
          <c:w val="0.764603427464964"/>
          <c:h val="0.633878031014155"/>
        </c:manualLayout>
      </c:layout>
      <c:barChart>
        <c:barDir val="col"/>
        <c:grouping val="clustered"/>
        <c:varyColors val="0"/>
        <c:ser>
          <c:idx val="0"/>
          <c:order val="0"/>
          <c:tx>
            <c:v>RPL32_4G_IP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Lit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Lit>
              <c:formatCode>General</c:formatCode>
              <c:ptCount val="13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</c:numLit>
          </c:cat>
          <c:val>
            <c:numLit>
              <c:formatCode>General</c:formatCode>
              <c:ptCount val="14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  <c:pt idx="13">
                <c:v>0.0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8914968"/>
        <c:axId val="2068911576"/>
      </c:barChart>
      <c:catAx>
        <c:axId val="2068914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8911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689115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89149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44519604911867"/>
          <c:y val="0.464581414035219"/>
          <c:w val="0.140393284704019"/>
          <c:h val="0.051182698156422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4938717677352"/>
          <c:y val="0.0354341756467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0626370039448699"/>
          <c:y val="0.173233747606353"/>
          <c:w val="0.764603427464964"/>
          <c:h val="0.633878031014155"/>
        </c:manualLayout>
      </c:layout>
      <c:barChart>
        <c:barDir val="col"/>
        <c:grouping val="clustered"/>
        <c:varyColors val="0"/>
        <c:ser>
          <c:idx val="0"/>
          <c:order val="0"/>
          <c:tx>
            <c:v>RPL32_4G_IP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Lit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Lit>
              <c:formatCode>General</c:formatCode>
              <c:ptCount val="13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</c:numLit>
          </c:cat>
          <c:val>
            <c:numLit>
              <c:formatCode>General</c:formatCode>
              <c:ptCount val="14"/>
              <c:pt idx="0">
                <c:v>0.0</c:v>
              </c:pt>
              <c:pt idx="1">
                <c:v>0.0</c:v>
              </c:pt>
              <c:pt idx="2">
                <c:v>0.0</c:v>
              </c:pt>
              <c:pt idx="3">
                <c:v>0.0</c:v>
              </c:pt>
              <c:pt idx="4">
                <c:v>0.0</c:v>
              </c:pt>
              <c:pt idx="5">
                <c:v>0.0</c:v>
              </c:pt>
              <c:pt idx="6">
                <c:v>0.0</c:v>
              </c:pt>
              <c:pt idx="7">
                <c:v>0.0</c:v>
              </c:pt>
              <c:pt idx="8">
                <c:v>0.0</c:v>
              </c:pt>
              <c:pt idx="9">
                <c:v>0.0</c:v>
              </c:pt>
              <c:pt idx="10">
                <c:v>0.0</c:v>
              </c:pt>
              <c:pt idx="11">
                <c:v>0.0</c:v>
              </c:pt>
              <c:pt idx="12">
                <c:v>0.0</c:v>
              </c:pt>
              <c:pt idx="13">
                <c:v>0.0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9008248"/>
        <c:axId val="2069010808"/>
      </c:barChart>
      <c:catAx>
        <c:axId val="2069008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9010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69010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690082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44519604911867"/>
          <c:y val="0.464581414035219"/>
          <c:w val="0.140393284704019"/>
          <c:h val="0.051182698156422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1054100</xdr:colOff>
      <xdr:row>45</xdr:row>
      <xdr:rowOff>139700</xdr:rowOff>
    </xdr:from>
    <xdr:to>
      <xdr:col>11</xdr:col>
      <xdr:colOff>1054100</xdr:colOff>
      <xdr:row>45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1054100</xdr:colOff>
      <xdr:row>45</xdr:row>
      <xdr:rowOff>139700</xdr:rowOff>
    </xdr:from>
    <xdr:to>
      <xdr:col>11</xdr:col>
      <xdr:colOff>1054100</xdr:colOff>
      <xdr:row>45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1054100</xdr:colOff>
      <xdr:row>41</xdr:row>
      <xdr:rowOff>139700</xdr:rowOff>
    </xdr:from>
    <xdr:to>
      <xdr:col>5</xdr:col>
      <xdr:colOff>1054100</xdr:colOff>
      <xdr:row>41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1054100</xdr:colOff>
      <xdr:row>37</xdr:row>
      <xdr:rowOff>139700</xdr:rowOff>
    </xdr:from>
    <xdr:to>
      <xdr:col>4</xdr:col>
      <xdr:colOff>1054100</xdr:colOff>
      <xdr:row>37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Z46"/>
  <sheetViews>
    <sheetView tabSelected="1" workbookViewId="0">
      <selection activeCell="S2" sqref="S2"/>
    </sheetView>
  </sheetViews>
  <sheetFormatPr baseColWidth="10" defaultRowHeight="15" x14ac:dyDescent="0"/>
  <cols>
    <col min="1" max="1" width="11.5" bestFit="1" customWidth="1"/>
    <col min="2" max="2" width="13.6640625" style="96" bestFit="1" customWidth="1"/>
    <col min="3" max="5" width="17.5" customWidth="1"/>
    <col min="6" max="8" width="22" customWidth="1"/>
    <col min="9" max="11" width="16.5" customWidth="1"/>
    <col min="12" max="12" width="18.1640625" bestFit="1" customWidth="1"/>
    <col min="13" max="15" width="25.1640625" customWidth="1"/>
  </cols>
  <sheetData>
    <row r="1" spans="1:26">
      <c r="A1" s="71" t="s">
        <v>0</v>
      </c>
      <c r="B1" s="99" t="s">
        <v>11</v>
      </c>
      <c r="C1" s="72" t="s">
        <v>12</v>
      </c>
      <c r="D1" s="71"/>
      <c r="E1" s="71"/>
      <c r="F1" s="72" t="s">
        <v>55</v>
      </c>
      <c r="G1" s="73"/>
      <c r="H1" s="73"/>
      <c r="I1" s="73" t="s">
        <v>54</v>
      </c>
      <c r="J1" s="73"/>
      <c r="K1" s="73"/>
      <c r="L1" s="73" t="s">
        <v>56</v>
      </c>
      <c r="M1" s="73" t="s">
        <v>57</v>
      </c>
      <c r="N1" s="73"/>
      <c r="O1" s="73"/>
      <c r="P1" s="71" t="s">
        <v>25</v>
      </c>
      <c r="Q1" s="71" t="s">
        <v>24</v>
      </c>
      <c r="R1" s="73" t="s">
        <v>64</v>
      </c>
    </row>
    <row r="2" spans="1:26">
      <c r="A2" s="74"/>
      <c r="B2" s="100"/>
      <c r="C2" s="71" t="s">
        <v>5</v>
      </c>
      <c r="D2" s="71" t="s">
        <v>6</v>
      </c>
      <c r="E2" s="71" t="s">
        <v>26</v>
      </c>
      <c r="F2" s="74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U2" s="103"/>
      <c r="V2" s="103"/>
      <c r="W2" s="103"/>
      <c r="X2" s="103"/>
      <c r="Y2" s="103"/>
      <c r="Z2" s="103"/>
    </row>
    <row r="3" spans="1:26">
      <c r="A3" s="76" t="s">
        <v>1</v>
      </c>
      <c r="B3" s="101" t="s">
        <v>53</v>
      </c>
      <c r="C3" s="78">
        <v>2433.1925081330405</v>
      </c>
      <c r="D3" s="78">
        <v>2675.179582662211</v>
      </c>
      <c r="E3" s="78">
        <v>2433.1925081330405</v>
      </c>
      <c r="F3" s="78">
        <v>162.0712129262258</v>
      </c>
      <c r="G3" s="78">
        <v>164.28133949740962</v>
      </c>
      <c r="H3" s="78">
        <v>166.52160503881825</v>
      </c>
      <c r="I3" s="79">
        <f t="shared" ref="I3:K10" si="0">F3/C3</f>
        <v>6.6608462908091512E-2</v>
      </c>
      <c r="J3" s="79">
        <f t="shared" si="0"/>
        <v>6.1409462214093553E-2</v>
      </c>
      <c r="K3" s="79">
        <f t="shared" si="0"/>
        <v>6.8437497025908678E-2</v>
      </c>
      <c r="L3" s="79">
        <f>AVERAGE(I3:K3)</f>
        <v>6.5485140716031245E-2</v>
      </c>
      <c r="M3" s="79">
        <f>I3/$L$3</f>
        <v>1.0171538486407385</v>
      </c>
      <c r="N3" s="79">
        <f t="shared" ref="N3:O6" si="1">J3/$L$3</f>
        <v>0.93776178141524658</v>
      </c>
      <c r="O3" s="79">
        <f t="shared" si="1"/>
        <v>1.0450843699440151</v>
      </c>
      <c r="P3" s="84">
        <f>AVERAGE(M3:O3)</f>
        <v>1</v>
      </c>
      <c r="Q3" s="63">
        <f xml:space="preserve"> STDEV(M3:O3)/SQRT(3)</f>
        <v>3.2146671131554005E-2</v>
      </c>
      <c r="R3" s="86"/>
      <c r="T3" s="103"/>
      <c r="U3" s="103"/>
      <c r="V3" s="103"/>
      <c r="W3" s="103"/>
      <c r="X3" s="103"/>
      <c r="Y3" s="103"/>
    </row>
    <row r="4" spans="1:26">
      <c r="A4" s="76"/>
      <c r="B4" s="101" t="s">
        <v>31</v>
      </c>
      <c r="C4" s="78">
        <v>3367.8515577263693</v>
      </c>
      <c r="D4" s="78">
        <v>3126.0793671239562</v>
      </c>
      <c r="E4" s="78">
        <v>3483.8449919074565</v>
      </c>
      <c r="F4" s="78">
        <v>35795.095827594872</v>
      </c>
      <c r="G4" s="78">
        <v>36778.010740517369</v>
      </c>
      <c r="H4" s="78">
        <v>33001.175657027808</v>
      </c>
      <c r="I4" s="79">
        <f t="shared" si="0"/>
        <v>10.628466015812194</v>
      </c>
      <c r="J4" s="79">
        <f t="shared" si="0"/>
        <v>11.764899870201868</v>
      </c>
      <c r="K4" s="79">
        <f t="shared" si="0"/>
        <v>9.4726303075152547</v>
      </c>
      <c r="L4" s="79"/>
      <c r="M4" s="79">
        <f t="shared" ref="M4:M6" si="2">I4/$L$3</f>
        <v>162.30347678263851</v>
      </c>
      <c r="N4" s="79">
        <f t="shared" si="1"/>
        <v>179.65754889676421</v>
      </c>
      <c r="O4" s="79">
        <f t="shared" si="1"/>
        <v>144.65312594489524</v>
      </c>
      <c r="P4" s="84">
        <f t="shared" ref="P4:P18" si="3">AVERAGE(M4:O4)</f>
        <v>162.20471720809931</v>
      </c>
      <c r="Q4" s="63">
        <f t="shared" ref="Q4:Q18" si="4" xml:space="preserve"> STDEV(M4:O4)/SQRT(3)</f>
        <v>10.105027158771112</v>
      </c>
      <c r="R4" s="86"/>
      <c r="T4" s="103"/>
      <c r="U4" s="103"/>
      <c r="V4" s="103"/>
      <c r="W4" s="103"/>
      <c r="X4" s="103"/>
      <c r="Y4" s="103"/>
    </row>
    <row r="5" spans="1:26">
      <c r="A5" s="76"/>
      <c r="B5" s="101" t="s">
        <v>32</v>
      </c>
      <c r="C5" s="78">
        <v>3322.5428316208622</v>
      </c>
      <c r="D5" s="78">
        <v>2824.1148401408868</v>
      </c>
      <c r="E5" s="78">
        <v>3168.7089677061099</v>
      </c>
      <c r="F5" s="78">
        <v>54842.550908277495</v>
      </c>
      <c r="G5" s="78">
        <v>55590.425727040405</v>
      </c>
      <c r="H5" s="78">
        <v>56731.403700648218</v>
      </c>
      <c r="I5" s="79">
        <f t="shared" si="0"/>
        <v>16.506198320857528</v>
      </c>
      <c r="J5" s="79">
        <f t="shared" si="0"/>
        <v>19.68419447286611</v>
      </c>
      <c r="K5" s="79">
        <f t="shared" si="0"/>
        <v>17.903633397331905</v>
      </c>
      <c r="L5" s="79"/>
      <c r="M5" s="79">
        <f t="shared" si="2"/>
        <v>252.06021000145287</v>
      </c>
      <c r="N5" s="79">
        <f t="shared" si="1"/>
        <v>300.59024471252718</v>
      </c>
      <c r="O5" s="79">
        <f t="shared" si="1"/>
        <v>273.39993778083101</v>
      </c>
      <c r="P5" s="84">
        <f t="shared" si="3"/>
        <v>275.35013083160368</v>
      </c>
      <c r="Q5" s="63">
        <f t="shared" si="4"/>
        <v>14.043308097524374</v>
      </c>
      <c r="R5" s="86" t="s">
        <v>39</v>
      </c>
      <c r="T5" s="103"/>
      <c r="U5" s="103"/>
      <c r="V5" s="103"/>
      <c r="W5" s="103"/>
      <c r="X5" s="103"/>
    </row>
    <row r="6" spans="1:26">
      <c r="A6" s="76"/>
      <c r="B6" s="101" t="s">
        <v>33</v>
      </c>
      <c r="C6" s="78">
        <v>2110.6283374198943</v>
      </c>
      <c r="D6" s="78">
        <v>2082.2334157282626</v>
      </c>
      <c r="E6" s="78">
        <v>1932.7535097296636</v>
      </c>
      <c r="F6" s="78">
        <v>59889.810811723284</v>
      </c>
      <c r="G6" s="78">
        <v>57895.799928734988</v>
      </c>
      <c r="H6" s="78">
        <v>53016.586827246647</v>
      </c>
      <c r="I6" s="79">
        <f t="shared" si="0"/>
        <v>28.375346691750892</v>
      </c>
      <c r="J6" s="79">
        <f t="shared" si="0"/>
        <v>27.804663728579101</v>
      </c>
      <c r="K6" s="79">
        <f t="shared" si="0"/>
        <v>27.430599173850233</v>
      </c>
      <c r="L6" s="79"/>
      <c r="M6" s="79">
        <f t="shared" si="2"/>
        <v>433.30970020813282</v>
      </c>
      <c r="N6" s="79">
        <f t="shared" si="1"/>
        <v>424.59500620378623</v>
      </c>
      <c r="O6" s="79">
        <f t="shared" si="1"/>
        <v>418.88280110444992</v>
      </c>
      <c r="P6" s="84">
        <f t="shared" si="3"/>
        <v>425.5958358387897</v>
      </c>
      <c r="Q6" s="63">
        <f t="shared" si="4"/>
        <v>4.1946433859422596</v>
      </c>
      <c r="R6" s="86" t="s">
        <v>39</v>
      </c>
      <c r="T6" s="103"/>
      <c r="U6" s="103"/>
      <c r="V6" s="103"/>
      <c r="W6" s="103"/>
      <c r="X6" s="103"/>
    </row>
    <row r="7" spans="1:26">
      <c r="A7" s="80" t="s">
        <v>2</v>
      </c>
      <c r="B7" s="102" t="s">
        <v>53</v>
      </c>
      <c r="C7" s="82">
        <v>2537.1230679574319</v>
      </c>
      <c r="D7" s="82">
        <v>2693.9574880275077</v>
      </c>
      <c r="E7" s="82">
        <v>2605.6672714097726</v>
      </c>
      <c r="F7" s="82">
        <v>183.63914738819446</v>
      </c>
      <c r="G7" s="82">
        <v>154.42300934072904</v>
      </c>
      <c r="H7" s="82">
        <v>161.79775957738764</v>
      </c>
      <c r="I7" s="83">
        <f t="shared" si="0"/>
        <v>7.2380859134293901E-2</v>
      </c>
      <c r="J7" s="83">
        <f t="shared" si="0"/>
        <v>5.7321991912276327E-2</v>
      </c>
      <c r="K7" s="83">
        <f t="shared" si="0"/>
        <v>6.2094558792170122E-2</v>
      </c>
      <c r="L7" s="83">
        <f t="shared" ref="L7:L15" si="5">AVERAGE(I7:K7)</f>
        <v>6.3932469946246781E-2</v>
      </c>
      <c r="M7" s="83">
        <f>I7/$L$7</f>
        <v>1.1321455153406457</v>
      </c>
      <c r="N7" s="83">
        <f t="shared" ref="N7:O10" si="6">J7/$L$7</f>
        <v>0.89660217977612289</v>
      </c>
      <c r="O7" s="83">
        <f t="shared" si="6"/>
        <v>0.97125230488323167</v>
      </c>
      <c r="P7" s="85">
        <f t="shared" si="3"/>
        <v>1.0000000000000002</v>
      </c>
      <c r="Q7" s="68">
        <f t="shared" si="4"/>
        <v>6.9498173148916528E-2</v>
      </c>
      <c r="R7" s="87"/>
      <c r="T7" s="104"/>
      <c r="U7" s="104"/>
      <c r="V7" s="104"/>
      <c r="W7" s="104"/>
      <c r="X7" s="104"/>
    </row>
    <row r="8" spans="1:26">
      <c r="A8" s="80"/>
      <c r="B8" s="102" t="s">
        <v>31</v>
      </c>
      <c r="C8" s="82">
        <v>2693.9574880275077</v>
      </c>
      <c r="D8" s="82">
        <v>2841.4864284839714</v>
      </c>
      <c r="E8" s="82">
        <v>2658.2879709452159</v>
      </c>
      <c r="F8" s="82">
        <v>23973.945182493455</v>
      </c>
      <c r="G8" s="82">
        <v>24786.276379407525</v>
      </c>
      <c r="H8" s="82">
        <v>23188.236862020363</v>
      </c>
      <c r="I8" s="83">
        <f t="shared" si="0"/>
        <v>8.8991549751763053</v>
      </c>
      <c r="J8" s="83">
        <f t="shared" si="0"/>
        <v>8.7229965735334645</v>
      </c>
      <c r="K8" s="83">
        <f t="shared" si="0"/>
        <v>8.7229965735334716</v>
      </c>
      <c r="L8" s="83"/>
      <c r="M8" s="83">
        <f t="shared" ref="M8:M10" si="7">I8/$L$7</f>
        <v>139.19617031312177</v>
      </c>
      <c r="N8" s="83">
        <f t="shared" si="6"/>
        <v>136.44078792619143</v>
      </c>
      <c r="O8" s="83">
        <f t="shared" si="6"/>
        <v>136.44078792619155</v>
      </c>
      <c r="P8" s="85">
        <f t="shared" si="3"/>
        <v>137.35924872183492</v>
      </c>
      <c r="Q8" s="68">
        <f t="shared" si="4"/>
        <v>0.91846079564342631</v>
      </c>
      <c r="R8" s="87"/>
    </row>
    <row r="9" spans="1:26">
      <c r="A9" s="80"/>
      <c r="B9" s="102" t="s">
        <v>32</v>
      </c>
      <c r="C9" s="82">
        <v>2437.6727245429179</v>
      </c>
      <c r="D9" s="82">
        <v>2405.3965623259696</v>
      </c>
      <c r="E9" s="82">
        <v>2205.7691475789929</v>
      </c>
      <c r="F9" s="82">
        <v>34819.57326597326</v>
      </c>
      <c r="G9" s="82">
        <v>35999.396837432818</v>
      </c>
      <c r="H9" s="82">
        <v>37468.073227890156</v>
      </c>
      <c r="I9" s="83">
        <f t="shared" si="0"/>
        <v>14.283940955405404</v>
      </c>
      <c r="J9" s="83">
        <f t="shared" si="0"/>
        <v>14.966096402258982</v>
      </c>
      <c r="K9" s="83">
        <f t="shared" si="0"/>
        <v>16.986398267930415</v>
      </c>
      <c r="L9" s="83"/>
      <c r="M9" s="83">
        <f t="shared" si="7"/>
        <v>223.42232307644414</v>
      </c>
      <c r="N9" s="83">
        <f t="shared" si="6"/>
        <v>234.09226039354016</v>
      </c>
      <c r="O9" s="83">
        <f t="shared" si="6"/>
        <v>265.69282059980259</v>
      </c>
      <c r="P9" s="85">
        <f t="shared" si="3"/>
        <v>241.06913468992897</v>
      </c>
      <c r="Q9" s="68">
        <f t="shared" si="4"/>
        <v>12.691287318849511</v>
      </c>
      <c r="R9" s="87" t="s">
        <v>39</v>
      </c>
      <c r="T9" s="103"/>
      <c r="U9" s="103"/>
      <c r="V9" s="103"/>
      <c r="W9" s="103"/>
      <c r="X9" s="103"/>
      <c r="Y9" s="103"/>
    </row>
    <row r="10" spans="1:26">
      <c r="A10" s="80"/>
      <c r="B10" s="102" t="s">
        <v>33</v>
      </c>
      <c r="C10" s="82">
        <v>1591.2433936290113</v>
      </c>
      <c r="D10" s="82">
        <v>1612.5950620831088</v>
      </c>
      <c r="E10" s="82">
        <v>1459.183753285879</v>
      </c>
      <c r="F10" s="82">
        <v>46684.757639244031</v>
      </c>
      <c r="G10" s="82">
        <v>42810.320624750413</v>
      </c>
      <c r="H10" s="82">
        <v>42525.959814401656</v>
      </c>
      <c r="I10" s="83">
        <f t="shared" si="0"/>
        <v>29.338539802370612</v>
      </c>
      <c r="J10" s="83">
        <f t="shared" si="0"/>
        <v>26.547470987198199</v>
      </c>
      <c r="K10" s="83">
        <f t="shared" si="0"/>
        <v>29.143663173770339</v>
      </c>
      <c r="L10" s="83"/>
      <c r="M10" s="83">
        <f t="shared" si="7"/>
        <v>458.89889483446996</v>
      </c>
      <c r="N10" s="83">
        <f t="shared" si="6"/>
        <v>415.24238011637613</v>
      </c>
      <c r="O10" s="83">
        <f t="shared" si="6"/>
        <v>455.85073122114289</v>
      </c>
      <c r="P10" s="85">
        <f t="shared" si="3"/>
        <v>443.33066872399633</v>
      </c>
      <c r="Q10" s="68">
        <f t="shared" si="4"/>
        <v>14.071683067211348</v>
      </c>
      <c r="R10" s="87" t="s">
        <v>39</v>
      </c>
      <c r="T10" s="103"/>
      <c r="U10" s="103"/>
      <c r="V10" s="103"/>
      <c r="W10" s="103"/>
      <c r="X10" s="103"/>
      <c r="Y10" s="103"/>
    </row>
    <row r="11" spans="1:26">
      <c r="A11" s="76" t="s">
        <v>3</v>
      </c>
      <c r="B11" s="101" t="s">
        <v>53</v>
      </c>
      <c r="C11" s="78">
        <v>2241.5397671511814</v>
      </c>
      <c r="D11" s="78">
        <v>2241.5397671511814</v>
      </c>
      <c r="E11" s="78">
        <v>2185.8355569237888</v>
      </c>
      <c r="F11" s="78">
        <v>196.4126245486159</v>
      </c>
      <c r="G11" s="78">
        <v>252.61493106151519</v>
      </c>
      <c r="H11" s="78">
        <v>224.15397671511806</v>
      </c>
      <c r="I11" s="79">
        <f t="shared" ref="I11:K18" si="8">F11/C11</f>
        <v>8.762397501349739E-2</v>
      </c>
      <c r="J11" s="79">
        <f t="shared" ref="J11:K15" si="9">G11/D11</f>
        <v>0.11269705528471112</v>
      </c>
      <c r="K11" s="79">
        <f t="shared" si="9"/>
        <v>0.1025484172425938</v>
      </c>
      <c r="L11" s="79">
        <f t="shared" si="5"/>
        <v>0.10095648251360077</v>
      </c>
      <c r="M11" s="79">
        <f>I11/$L$11</f>
        <v>0.8679380742261178</v>
      </c>
      <c r="N11" s="79">
        <f t="shared" ref="N11:O14" si="10">J11/$L$11</f>
        <v>1.1162934016597563</v>
      </c>
      <c r="O11" s="79">
        <f t="shared" si="10"/>
        <v>1.0157685241141257</v>
      </c>
      <c r="P11" s="84">
        <f t="shared" si="3"/>
        <v>1</v>
      </c>
      <c r="Q11" s="63">
        <f t="shared" si="4"/>
        <v>7.2126224843951051E-2</v>
      </c>
      <c r="R11" s="86"/>
      <c r="T11" s="103"/>
      <c r="U11" s="103"/>
      <c r="V11" s="103"/>
      <c r="W11" s="103"/>
      <c r="X11" s="103"/>
    </row>
    <row r="12" spans="1:26">
      <c r="A12" s="76"/>
      <c r="B12" s="101" t="s">
        <v>31</v>
      </c>
      <c r="C12" s="78">
        <v>2558.13522133172</v>
      </c>
      <c r="D12" s="78">
        <v>2707.1583591733101</v>
      </c>
      <c r="E12" s="78">
        <v>2255.6862307964029</v>
      </c>
      <c r="F12" s="78">
        <v>43122.0554359448</v>
      </c>
      <c r="G12" s="78">
        <v>50150.264055091036</v>
      </c>
      <c r="H12" s="78">
        <v>51752.868481595739</v>
      </c>
      <c r="I12" s="79">
        <f t="shared" si="8"/>
        <v>16.85683191269937</v>
      </c>
      <c r="J12" s="79">
        <f t="shared" si="9"/>
        <v>18.525057422353939</v>
      </c>
      <c r="K12" s="79">
        <f t="shared" si="9"/>
        <v>22.943292278431667</v>
      </c>
      <c r="L12" s="79"/>
      <c r="M12" s="79">
        <f t="shared" ref="M12:M14" si="11">I12/$L$11</f>
        <v>166.97126814445454</v>
      </c>
      <c r="N12" s="79">
        <f t="shared" si="10"/>
        <v>183.49547211946751</v>
      </c>
      <c r="O12" s="79">
        <f t="shared" si="10"/>
        <v>227.2592280078772</v>
      </c>
      <c r="P12" s="84">
        <f t="shared" si="3"/>
        <v>192.57532275726643</v>
      </c>
      <c r="Q12" s="63">
        <f t="shared" si="4"/>
        <v>17.986034321355728</v>
      </c>
      <c r="R12" s="86"/>
      <c r="T12" s="103"/>
      <c r="U12" s="103"/>
      <c r="V12" s="103"/>
      <c r="W12" s="103"/>
      <c r="X12" s="103"/>
    </row>
    <row r="13" spans="1:26">
      <c r="A13" s="76"/>
      <c r="B13" s="101" t="s">
        <v>32</v>
      </c>
      <c r="C13" s="78">
        <v>2327.7690564084237</v>
      </c>
      <c r="D13" s="78">
        <v>2065.5100974268512</v>
      </c>
      <c r="E13" s="78">
        <v>2172.127159533105</v>
      </c>
      <c r="F13" s="78">
        <v>73610.520851115987</v>
      </c>
      <c r="G13" s="78">
        <v>63294.521387237925</v>
      </c>
      <c r="H13" s="78">
        <v>66981.718258870664</v>
      </c>
      <c r="I13" s="79">
        <f t="shared" si="8"/>
        <v>31.622776601683846</v>
      </c>
      <c r="J13" s="79">
        <f t="shared" si="9"/>
        <v>30.643530363801315</v>
      </c>
      <c r="K13" s="79">
        <f t="shared" si="9"/>
        <v>30.836923135415457</v>
      </c>
      <c r="L13" s="79"/>
      <c r="M13" s="79">
        <f t="shared" si="11"/>
        <v>313.23175901481761</v>
      </c>
      <c r="N13" s="79">
        <f t="shared" si="10"/>
        <v>303.53207244193601</v>
      </c>
      <c r="O13" s="79">
        <f t="shared" si="10"/>
        <v>305.44767772848201</v>
      </c>
      <c r="P13" s="84">
        <f t="shared" si="3"/>
        <v>307.40383639507854</v>
      </c>
      <c r="Q13" s="63">
        <f t="shared" si="4"/>
        <v>2.9659679392350413</v>
      </c>
      <c r="R13" s="86" t="s">
        <v>41</v>
      </c>
      <c r="T13" s="104"/>
      <c r="U13" s="104"/>
      <c r="V13" s="104"/>
      <c r="W13" s="104"/>
      <c r="X13" s="104"/>
    </row>
    <row r="14" spans="1:26">
      <c r="A14" s="76"/>
      <c r="B14" s="101" t="s">
        <v>33</v>
      </c>
      <c r="C14" s="78">
        <v>1288.5737787399444</v>
      </c>
      <c r="D14" s="78">
        <v>1536.7811393248346</v>
      </c>
      <c r="E14" s="78">
        <v>1304.8896020625357</v>
      </c>
      <c r="F14" s="78">
        <v>77410.133103331173</v>
      </c>
      <c r="G14" s="78">
        <v>77410.133103331173</v>
      </c>
      <c r="H14" s="78">
        <v>80895.338621071962</v>
      </c>
      <c r="I14" s="79">
        <f t="shared" si="8"/>
        <v>60.074273107612122</v>
      </c>
      <c r="J14" s="79">
        <f t="shared" si="9"/>
        <v>50.371605378590431</v>
      </c>
      <c r="K14" s="79">
        <f t="shared" si="9"/>
        <v>61.994009679598264</v>
      </c>
      <c r="L14" s="79"/>
      <c r="M14" s="79">
        <f t="shared" si="11"/>
        <v>595.05117068157529</v>
      </c>
      <c r="N14" s="79">
        <f t="shared" si="10"/>
        <v>498.94374412068498</v>
      </c>
      <c r="O14" s="79">
        <f t="shared" si="10"/>
        <v>614.06665660371516</v>
      </c>
      <c r="P14" s="84">
        <f t="shared" si="3"/>
        <v>569.35385713532514</v>
      </c>
      <c r="Q14" s="63">
        <f t="shared" si="4"/>
        <v>35.630441980908103</v>
      </c>
      <c r="R14" s="86" t="s">
        <v>39</v>
      </c>
    </row>
    <row r="15" spans="1:26">
      <c r="A15" s="80" t="s">
        <v>4</v>
      </c>
      <c r="B15" s="102" t="s">
        <v>53</v>
      </c>
      <c r="C15" s="82">
        <v>2021.8566027070995</v>
      </c>
      <c r="D15" s="82">
        <v>2198.9532118821248</v>
      </c>
      <c r="E15" s="82">
        <v>2142.869840261495</v>
      </c>
      <c r="F15" s="82">
        <v>213.59607498200813</v>
      </c>
      <c r="G15" s="82">
        <v>233.81047011416689</v>
      </c>
      <c r="H15" s="82">
        <v>210.85464354592347</v>
      </c>
      <c r="I15" s="83">
        <f t="shared" si="8"/>
        <v>0.10564353312496078</v>
      </c>
      <c r="J15" s="83">
        <f t="shared" si="9"/>
        <v>0.10632807867432713</v>
      </c>
      <c r="K15" s="83">
        <f t="shared" si="9"/>
        <v>9.8398250600322423E-2</v>
      </c>
      <c r="L15" s="83">
        <f t="shared" si="5"/>
        <v>0.10345662079987011</v>
      </c>
      <c r="M15" s="83">
        <f>I15/$L$15</f>
        <v>1.0211384472852743</v>
      </c>
      <c r="N15" s="83">
        <f t="shared" ref="N15:O18" si="12">J15/$L$15</f>
        <v>1.0277551871717485</v>
      </c>
      <c r="O15" s="83">
        <f t="shared" si="12"/>
        <v>0.95110636554297701</v>
      </c>
      <c r="P15" s="85">
        <f t="shared" si="3"/>
        <v>0.99999999999999989</v>
      </c>
      <c r="Q15" s="68">
        <f t="shared" si="4"/>
        <v>2.4521323574214948E-2</v>
      </c>
      <c r="R15" s="87"/>
      <c r="T15" s="103"/>
      <c r="U15" s="103"/>
      <c r="V15" s="103"/>
      <c r="W15" s="103"/>
      <c r="X15" s="103"/>
      <c r="Y15" s="103"/>
    </row>
    <row r="16" spans="1:26">
      <c r="A16" s="80"/>
      <c r="B16" s="102" t="s">
        <v>31</v>
      </c>
      <c r="C16" s="82">
        <v>2129.0739358276805</v>
      </c>
      <c r="D16" s="82">
        <v>2601.0414017401226</v>
      </c>
      <c r="E16" s="82">
        <v>2567.6579387439592</v>
      </c>
      <c r="F16" s="82">
        <v>30667.333553835422</v>
      </c>
      <c r="G16" s="82">
        <v>34671.4455913399</v>
      </c>
      <c r="H16" s="82">
        <v>35578.869612710332</v>
      </c>
      <c r="I16" s="83">
        <f t="shared" si="8"/>
        <v>14.404071665981601</v>
      </c>
      <c r="J16" s="83">
        <f t="shared" si="8"/>
        <v>13.329832261856485</v>
      </c>
      <c r="K16" s="83">
        <f t="shared" si="8"/>
        <v>13.856545716566405</v>
      </c>
      <c r="L16" s="83"/>
      <c r="M16" s="83">
        <f t="shared" ref="M16:M18" si="13">I16/$L$15</f>
        <v>139.22812822047717</v>
      </c>
      <c r="N16" s="83">
        <f t="shared" si="12"/>
        <v>128.84465159211175</v>
      </c>
      <c r="O16" s="83">
        <f t="shared" si="12"/>
        <v>133.93580429589869</v>
      </c>
      <c r="P16" s="85">
        <f t="shared" si="3"/>
        <v>134.00286136949589</v>
      </c>
      <c r="Q16" s="68">
        <f t="shared" si="4"/>
        <v>2.9976390271507753</v>
      </c>
      <c r="R16" s="87"/>
      <c r="T16" s="103"/>
      <c r="U16" s="103"/>
      <c r="V16" s="103"/>
      <c r="W16" s="103"/>
      <c r="X16" s="103"/>
      <c r="Y16" s="103"/>
    </row>
    <row r="17" spans="1:26">
      <c r="A17" s="80"/>
      <c r="B17" s="102" t="s">
        <v>32</v>
      </c>
      <c r="C17" s="82">
        <v>2213.2019177889783</v>
      </c>
      <c r="D17" s="82">
        <v>2285.8423954984969</v>
      </c>
      <c r="E17" s="82">
        <v>2300.654123127304</v>
      </c>
      <c r="F17" s="82">
        <v>41011.27070551311</v>
      </c>
      <c r="G17" s="82">
        <v>45476.183603928912</v>
      </c>
      <c r="H17" s="82">
        <v>44603.492315186544</v>
      </c>
      <c r="I17" s="83">
        <f t="shared" si="8"/>
        <v>18.530288798269243</v>
      </c>
      <c r="J17" s="83">
        <f t="shared" si="8"/>
        <v>19.894715267108982</v>
      </c>
      <c r="K17" s="83">
        <f t="shared" si="8"/>
        <v>19.387308968701706</v>
      </c>
      <c r="L17" s="83"/>
      <c r="M17" s="83">
        <f t="shared" si="13"/>
        <v>179.11167651720274</v>
      </c>
      <c r="N17" s="83">
        <f t="shared" si="12"/>
        <v>192.30006850498214</v>
      </c>
      <c r="O17" s="83">
        <f t="shared" si="12"/>
        <v>187.3955365911782</v>
      </c>
      <c r="P17" s="85">
        <f t="shared" si="3"/>
        <v>186.26909387112104</v>
      </c>
      <c r="Q17" s="68">
        <f t="shared" si="4"/>
        <v>3.8485960949853002</v>
      </c>
      <c r="R17" s="87" t="s">
        <v>40</v>
      </c>
      <c r="T17" s="103"/>
      <c r="U17" s="103"/>
      <c r="V17" s="103"/>
      <c r="W17" s="103"/>
      <c r="X17" s="103"/>
    </row>
    <row r="18" spans="1:26">
      <c r="A18" s="80"/>
      <c r="B18" s="102" t="s">
        <v>33</v>
      </c>
      <c r="C18" s="82">
        <v>1612.7744423012564</v>
      </c>
      <c r="D18" s="82">
        <v>1399.1444451789282</v>
      </c>
      <c r="E18" s="82">
        <v>1531.5572653311428</v>
      </c>
      <c r="F18" s="82">
        <v>70554.927385951727</v>
      </c>
      <c r="G18" s="82">
        <v>67873.001434822741</v>
      </c>
      <c r="H18" s="82">
        <v>71012.106922637453</v>
      </c>
      <c r="I18" s="83">
        <f t="shared" si="8"/>
        <v>43.74754803608954</v>
      </c>
      <c r="J18" s="83">
        <f t="shared" si="8"/>
        <v>48.510360505446506</v>
      </c>
      <c r="K18" s="83">
        <f t="shared" si="8"/>
        <v>46.365949566556822</v>
      </c>
      <c r="L18" s="83"/>
      <c r="M18" s="83">
        <f t="shared" si="13"/>
        <v>422.85885328418209</v>
      </c>
      <c r="N18" s="83">
        <f t="shared" si="12"/>
        <v>468.89566013649858</v>
      </c>
      <c r="O18" s="83">
        <f t="shared" si="12"/>
        <v>448.16802644509949</v>
      </c>
      <c r="P18" s="85">
        <f t="shared" si="3"/>
        <v>446.64084662192676</v>
      </c>
      <c r="Q18" s="68">
        <f t="shared" si="4"/>
        <v>13.31160026629159</v>
      </c>
      <c r="R18" s="87" t="s">
        <v>39</v>
      </c>
      <c r="T18" s="103"/>
      <c r="U18" s="103"/>
      <c r="V18" s="103"/>
      <c r="W18" s="103"/>
      <c r="X18" s="103"/>
    </row>
    <row r="20" spans="1:26">
      <c r="T20" s="103"/>
      <c r="U20" s="103"/>
      <c r="V20" s="103"/>
      <c r="W20" s="103"/>
      <c r="X20" s="103"/>
      <c r="Y20" s="103"/>
    </row>
    <row r="21" spans="1:26">
      <c r="E21" s="96"/>
      <c r="U21" s="103"/>
      <c r="V21" s="103"/>
      <c r="W21" s="103"/>
      <c r="X21" s="103"/>
      <c r="Y21" s="103"/>
      <c r="Z21" s="103"/>
    </row>
    <row r="22" spans="1:26">
      <c r="E22" s="96"/>
      <c r="U22" s="103"/>
      <c r="V22" s="103"/>
      <c r="W22" s="103"/>
      <c r="X22" s="103"/>
      <c r="Y22" s="103"/>
      <c r="Z22" s="103"/>
    </row>
    <row r="23" spans="1:26">
      <c r="E23" s="96"/>
      <c r="U23" s="103"/>
      <c r="V23" s="103"/>
      <c r="W23" s="103"/>
      <c r="X23" s="103"/>
      <c r="Y23" s="103"/>
    </row>
    <row r="24" spans="1:26">
      <c r="E24" s="96"/>
      <c r="U24" s="103"/>
      <c r="V24" s="103"/>
      <c r="W24" s="103"/>
      <c r="X24" s="103"/>
      <c r="Y24" s="103"/>
    </row>
    <row r="25" spans="1:26">
      <c r="E25" s="96"/>
      <c r="U25" s="104"/>
      <c r="V25" s="104"/>
      <c r="W25" s="104"/>
      <c r="X25" s="104"/>
      <c r="Y25" s="104"/>
    </row>
    <row r="26" spans="1:26">
      <c r="E26" s="96"/>
    </row>
    <row r="27" spans="1:26">
      <c r="E27" s="96"/>
    </row>
    <row r="28" spans="1:26">
      <c r="E28" s="96"/>
    </row>
    <row r="29" spans="1:26">
      <c r="E29" s="96"/>
    </row>
    <row r="30" spans="1:26">
      <c r="E30" s="96"/>
    </row>
    <row r="31" spans="1:26">
      <c r="E31" s="96"/>
    </row>
    <row r="32" spans="1:26">
      <c r="E32" s="96"/>
    </row>
    <row r="33" spans="5:5">
      <c r="E33" s="96"/>
    </row>
    <row r="34" spans="5:5">
      <c r="E34" s="96"/>
    </row>
    <row r="35" spans="5:5">
      <c r="E35" s="96"/>
    </row>
    <row r="36" spans="5:5">
      <c r="E36" s="96"/>
    </row>
    <row r="37" spans="5:5">
      <c r="E37" s="96"/>
    </row>
    <row r="38" spans="5:5">
      <c r="E38" s="96"/>
    </row>
    <row r="39" spans="5:5">
      <c r="E39" s="96"/>
    </row>
    <row r="41" spans="5:5">
      <c r="E41" s="96"/>
    </row>
    <row r="42" spans="5:5">
      <c r="E42" s="96"/>
    </row>
    <row r="43" spans="5:5">
      <c r="E43" s="96"/>
    </row>
    <row r="44" spans="5:5">
      <c r="E44" s="96"/>
    </row>
    <row r="45" spans="5:5">
      <c r="E45" s="96"/>
    </row>
    <row r="46" spans="5:5">
      <c r="E46" s="9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Z46"/>
  <sheetViews>
    <sheetView workbookViewId="0">
      <selection activeCell="R19" sqref="R19"/>
    </sheetView>
  </sheetViews>
  <sheetFormatPr baseColWidth="10" defaultRowHeight="15" x14ac:dyDescent="0"/>
  <cols>
    <col min="1" max="1" width="11.5" bestFit="1" customWidth="1"/>
    <col min="2" max="2" width="13.6640625" style="96" bestFit="1" customWidth="1"/>
    <col min="3" max="5" width="17.5" customWidth="1"/>
    <col min="6" max="8" width="22" customWidth="1"/>
    <col min="9" max="11" width="16.5" customWidth="1"/>
    <col min="12" max="12" width="18.1640625" bestFit="1" customWidth="1"/>
    <col min="13" max="15" width="25.1640625" customWidth="1"/>
  </cols>
  <sheetData>
    <row r="1" spans="1:26">
      <c r="A1" s="71" t="s">
        <v>0</v>
      </c>
      <c r="B1" s="99" t="s">
        <v>11</v>
      </c>
      <c r="C1" s="72" t="s">
        <v>12</v>
      </c>
      <c r="D1" s="71"/>
      <c r="E1" s="71"/>
      <c r="F1" s="72" t="s">
        <v>55</v>
      </c>
      <c r="G1" s="73"/>
      <c r="H1" s="73"/>
      <c r="I1" s="73" t="s">
        <v>54</v>
      </c>
      <c r="J1" s="73"/>
      <c r="K1" s="73"/>
      <c r="L1" s="73" t="s">
        <v>56</v>
      </c>
      <c r="M1" s="73" t="s">
        <v>57</v>
      </c>
      <c r="N1" s="73"/>
      <c r="O1" s="73"/>
      <c r="P1" s="71" t="s">
        <v>25</v>
      </c>
      <c r="Q1" s="71" t="s">
        <v>24</v>
      </c>
      <c r="R1" s="73" t="s">
        <v>64</v>
      </c>
    </row>
    <row r="2" spans="1:26">
      <c r="A2" s="74"/>
      <c r="B2" s="100"/>
      <c r="C2" s="71" t="s">
        <v>5</v>
      </c>
      <c r="D2" s="71" t="s">
        <v>6</v>
      </c>
      <c r="E2" s="71" t="s">
        <v>26</v>
      </c>
      <c r="F2" s="74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U2" s="103"/>
      <c r="V2" s="103"/>
      <c r="W2" s="103"/>
      <c r="X2" s="103"/>
      <c r="Y2" s="103"/>
      <c r="Z2" s="103"/>
    </row>
    <row r="3" spans="1:26">
      <c r="A3" s="76" t="s">
        <v>1</v>
      </c>
      <c r="B3" s="101" t="s">
        <v>53</v>
      </c>
      <c r="C3" s="78">
        <v>2888.0821723519557</v>
      </c>
      <c r="D3" s="78">
        <v>3025.0743641714471</v>
      </c>
      <c r="E3" s="78">
        <v>2850.0935443111844</v>
      </c>
      <c r="F3" s="78">
        <v>84.186875859785303</v>
      </c>
      <c r="G3" s="78">
        <v>85.308994787893923</v>
      </c>
      <c r="H3" s="78">
        <v>83.631363546660168</v>
      </c>
      <c r="I3" s="79">
        <f t="shared" ref="I3:K10" si="0">F3/C3</f>
        <v>2.914975088510947E-2</v>
      </c>
      <c r="J3" s="79">
        <f t="shared" si="0"/>
        <v>2.8200627329457283E-2</v>
      </c>
      <c r="K3" s="79">
        <f t="shared" si="0"/>
        <v>2.9343374961705807E-2</v>
      </c>
      <c r="L3" s="79">
        <f>AVERAGE(I3:K3)</f>
        <v>2.8897917725424188E-2</v>
      </c>
      <c r="M3" s="79">
        <f>I3/$L$3</f>
        <v>1.0087145780563878</v>
      </c>
      <c r="N3" s="79">
        <f t="shared" ref="N3:O6" si="1">J3/$L$3</f>
        <v>0.97587056608741629</v>
      </c>
      <c r="O3" s="79">
        <f t="shared" si="1"/>
        <v>1.0154148558561957</v>
      </c>
      <c r="P3" s="84">
        <f>AVERAGE(M3:O3)</f>
        <v>1</v>
      </c>
      <c r="Q3" s="63">
        <f xml:space="preserve"> STDEV(M3:O3)/SQRT(3)</f>
        <v>1.2218778121603865E-2</v>
      </c>
      <c r="R3" s="86"/>
      <c r="T3" s="103"/>
      <c r="U3" s="103"/>
      <c r="V3" s="103"/>
      <c r="W3" s="103"/>
      <c r="X3" s="103"/>
      <c r="Y3" s="103"/>
    </row>
    <row r="4" spans="1:26">
      <c r="A4" s="76"/>
      <c r="B4" s="101" t="s">
        <v>31</v>
      </c>
      <c r="C4" s="78">
        <v>1890.582983690759</v>
      </c>
      <c r="D4" s="78">
        <v>1841.1742064945315</v>
      </c>
      <c r="E4" s="78">
        <v>1915.7823859668649</v>
      </c>
      <c r="F4" s="78">
        <v>1205.2609368708406</v>
      </c>
      <c r="G4" s="78">
        <v>1254.1005979805084</v>
      </c>
      <c r="H4" s="78">
        <v>1181.5590586977289</v>
      </c>
      <c r="I4" s="79">
        <f t="shared" si="0"/>
        <v>0.63750755574767415</v>
      </c>
      <c r="J4" s="79">
        <f t="shared" si="0"/>
        <v>0.68114173746124185</v>
      </c>
      <c r="K4" s="79">
        <f t="shared" si="0"/>
        <v>0.61675014205823531</v>
      </c>
      <c r="L4" s="79"/>
      <c r="M4" s="79">
        <f t="shared" ref="M4:M6" si="2">I4/$L$3</f>
        <v>22.060674468139947</v>
      </c>
      <c r="N4" s="79">
        <f t="shared" si="1"/>
        <v>23.570616538297433</v>
      </c>
      <c r="O4" s="79">
        <f t="shared" si="1"/>
        <v>21.342373105160544</v>
      </c>
      <c r="P4" s="84">
        <f t="shared" ref="P4:P18" si="3">AVERAGE(M4:O4)</f>
        <v>22.324554703865974</v>
      </c>
      <c r="Q4" s="63">
        <f t="shared" ref="Q4:Q18" si="4" xml:space="preserve"> STDEV(M4:O4)/SQRT(3)</f>
        <v>0.65663073931358995</v>
      </c>
      <c r="R4" s="86"/>
      <c r="T4" s="103"/>
      <c r="U4" s="103"/>
      <c r="V4" s="103"/>
      <c r="W4" s="103"/>
      <c r="X4" s="103"/>
      <c r="Y4" s="103"/>
    </row>
    <row r="5" spans="1:26">
      <c r="A5" s="76"/>
      <c r="B5" s="101" t="s">
        <v>32</v>
      </c>
      <c r="C5" s="78">
        <v>3126.8866147675681</v>
      </c>
      <c r="D5" s="78">
        <v>3275.2061657238341</v>
      </c>
      <c r="E5" s="78">
        <v>3147.6566218867379</v>
      </c>
      <c r="F5" s="78">
        <v>486.60496764991353</v>
      </c>
      <c r="G5" s="78">
        <v>519.91062715109183</v>
      </c>
      <c r="H5" s="78">
        <v>537.40879899308982</v>
      </c>
      <c r="I5" s="79">
        <f t="shared" si="0"/>
        <v>0.15561963946878979</v>
      </c>
      <c r="J5" s="79">
        <f t="shared" si="0"/>
        <v>0.15874134355025843</v>
      </c>
      <c r="K5" s="79">
        <f t="shared" si="0"/>
        <v>0.17073298124588998</v>
      </c>
      <c r="L5" s="79"/>
      <c r="M5" s="79">
        <f t="shared" si="2"/>
        <v>5.3851506169898427</v>
      </c>
      <c r="N5" s="79">
        <f t="shared" si="1"/>
        <v>5.4931758425832493</v>
      </c>
      <c r="O5" s="79">
        <f t="shared" si="1"/>
        <v>5.9081413016717219</v>
      </c>
      <c r="P5" s="84">
        <f t="shared" si="3"/>
        <v>5.5954892537482719</v>
      </c>
      <c r="Q5" s="63">
        <f t="shared" si="4"/>
        <v>0.15940602209888682</v>
      </c>
      <c r="R5" s="86" t="s">
        <v>39</v>
      </c>
      <c r="T5" s="103"/>
      <c r="U5" s="103"/>
      <c r="V5" s="103"/>
      <c r="W5" s="103"/>
      <c r="X5" s="103"/>
    </row>
    <row r="6" spans="1:26">
      <c r="A6" s="76"/>
      <c r="B6" s="101" t="s">
        <v>33</v>
      </c>
      <c r="C6" s="78">
        <v>1915.7823859668649</v>
      </c>
      <c r="D6" s="78">
        <v>1941.317668699189</v>
      </c>
      <c r="E6" s="78">
        <v>1841.1742064945315</v>
      </c>
      <c r="F6" s="78">
        <v>139.23896360855042</v>
      </c>
      <c r="G6" s="78">
        <v>146.81232187109975</v>
      </c>
      <c r="H6" s="78">
        <v>145.84357167476594</v>
      </c>
      <c r="I6" s="79">
        <f t="shared" si="0"/>
        <v>7.2679947695770644E-2</v>
      </c>
      <c r="J6" s="79">
        <f t="shared" si="0"/>
        <v>7.5625089205247742E-2</v>
      </c>
      <c r="K6" s="79">
        <f t="shared" si="0"/>
        <v>7.9212260936699752E-2</v>
      </c>
      <c r="L6" s="79"/>
      <c r="M6" s="79">
        <f t="shared" si="2"/>
        <v>2.515058295422695</v>
      </c>
      <c r="N6" s="79">
        <f t="shared" si="1"/>
        <v>2.6169736492367859</v>
      </c>
      <c r="O6" s="79">
        <f t="shared" si="1"/>
        <v>2.7411061824364373</v>
      </c>
      <c r="P6" s="84">
        <f t="shared" si="3"/>
        <v>2.6243793756986395</v>
      </c>
      <c r="Q6" s="63">
        <f t="shared" si="4"/>
        <v>6.5359379317139726E-2</v>
      </c>
      <c r="R6" s="86" t="s">
        <v>39</v>
      </c>
      <c r="T6" s="103"/>
      <c r="U6" s="103"/>
      <c r="V6" s="103"/>
      <c r="W6" s="103"/>
      <c r="X6" s="103"/>
    </row>
    <row r="7" spans="1:26">
      <c r="A7" s="80" t="s">
        <v>2</v>
      </c>
      <c r="B7" s="102" t="s">
        <v>53</v>
      </c>
      <c r="C7" s="82">
        <v>3094.8451935202552</v>
      </c>
      <c r="D7" s="82">
        <v>2929.9808680777173</v>
      </c>
      <c r="E7" s="82">
        <v>3073.7402344864322</v>
      </c>
      <c r="F7" s="82">
        <v>82.338278572431392</v>
      </c>
      <c r="G7" s="82">
        <v>81.21911383021488</v>
      </c>
      <c r="H7" s="82">
        <v>80.665248947493367</v>
      </c>
      <c r="I7" s="83">
        <f t="shared" si="0"/>
        <v>2.6604974861044694E-2</v>
      </c>
      <c r="J7" s="83">
        <f t="shared" si="0"/>
        <v>2.7720015074194183E-2</v>
      </c>
      <c r="K7" s="83">
        <f t="shared" si="0"/>
        <v>2.6243352656302496E-2</v>
      </c>
      <c r="L7" s="83">
        <f t="shared" ref="L7:L15" si="5">AVERAGE(I7:K7)</f>
        <v>2.6856114197180456E-2</v>
      </c>
      <c r="M7" s="83">
        <f>I7/$L$7</f>
        <v>0.99064870910616964</v>
      </c>
      <c r="N7" s="83">
        <f t="shared" ref="N7:O10" si="6">J7/$L$7</f>
        <v>1.0321677540790479</v>
      </c>
      <c r="O7" s="83">
        <f t="shared" si="6"/>
        <v>0.97718353681478265</v>
      </c>
      <c r="P7" s="85">
        <f t="shared" si="3"/>
        <v>1</v>
      </c>
      <c r="Q7" s="68">
        <f t="shared" si="4"/>
        <v>1.6546913287949501E-2</v>
      </c>
      <c r="R7" s="87"/>
      <c r="T7" s="104"/>
      <c r="U7" s="104"/>
      <c r="V7" s="104"/>
      <c r="W7" s="104"/>
      <c r="X7" s="104"/>
    </row>
    <row r="8" spans="1:26">
      <c r="A8" s="80"/>
      <c r="B8" s="102" t="s">
        <v>31</v>
      </c>
      <c r="C8" s="82">
        <v>2503.3070121951841</v>
      </c>
      <c r="D8" s="82">
        <v>2402.6112522186631</v>
      </c>
      <c r="E8" s="82">
        <v>2419.1080958632151</v>
      </c>
      <c r="F8" s="82">
        <v>1262.8079161651588</v>
      </c>
      <c r="G8" s="82">
        <v>1315.733416578594</v>
      </c>
      <c r="H8" s="82">
        <v>1352.2437340562569</v>
      </c>
      <c r="I8" s="83">
        <f t="shared" si="0"/>
        <v>0.50445586978074464</v>
      </c>
      <c r="J8" s="83">
        <f t="shared" si="0"/>
        <v>0.54762642743955992</v>
      </c>
      <c r="K8" s="83">
        <f t="shared" si="0"/>
        <v>0.55898441924470232</v>
      </c>
      <c r="L8" s="83"/>
      <c r="M8" s="83">
        <f t="shared" ref="M8:M10" si="7">I8/$L$7</f>
        <v>18.78365075740205</v>
      </c>
      <c r="N8" s="83">
        <f t="shared" si="6"/>
        <v>20.391126706523075</v>
      </c>
      <c r="O8" s="83">
        <f t="shared" si="6"/>
        <v>20.814046855050552</v>
      </c>
      <c r="P8" s="85">
        <f t="shared" si="3"/>
        <v>19.996274772991892</v>
      </c>
      <c r="Q8" s="68">
        <f t="shared" si="4"/>
        <v>0.61848150481550423</v>
      </c>
      <c r="R8" s="87"/>
    </row>
    <row r="9" spans="1:26">
      <c r="A9" s="80"/>
      <c r="B9" s="102" t="s">
        <v>32</v>
      </c>
      <c r="C9" s="82">
        <v>2626.1316469634548</v>
      </c>
      <c r="D9" s="82" t="s">
        <v>68</v>
      </c>
      <c r="E9" s="82">
        <v>2773.8989676367719</v>
      </c>
      <c r="F9" s="82">
        <v>582.81066288030024</v>
      </c>
      <c r="G9" s="82">
        <v>607.2368211141644</v>
      </c>
      <c r="H9" s="82">
        <v>615.60428547467552</v>
      </c>
      <c r="I9" s="83">
        <f t="shared" si="0"/>
        <v>0.22192743595097106</v>
      </c>
      <c r="J9" s="83" t="s">
        <v>69</v>
      </c>
      <c r="K9" s="83">
        <f t="shared" si="0"/>
        <v>0.22192743595097145</v>
      </c>
      <c r="L9" s="83"/>
      <c r="M9" s="83">
        <f t="shared" si="7"/>
        <v>8.2635720983890728</v>
      </c>
      <c r="N9" s="83" t="s">
        <v>69</v>
      </c>
      <c r="O9" s="83">
        <f t="shared" si="6"/>
        <v>8.263572098389087</v>
      </c>
      <c r="P9" s="85">
        <f t="shared" si="3"/>
        <v>8.2635720983890799</v>
      </c>
      <c r="Q9" s="68">
        <f t="shared" si="4"/>
        <v>5.8015571435115458E-15</v>
      </c>
      <c r="R9" s="87" t="s">
        <v>41</v>
      </c>
      <c r="T9" s="103"/>
      <c r="U9" s="103"/>
      <c r="V9" s="103"/>
      <c r="W9" s="103"/>
      <c r="X9" s="103"/>
      <c r="Y9" s="103"/>
    </row>
    <row r="10" spans="1:26">
      <c r="A10" s="80"/>
      <c r="B10" s="102" t="s">
        <v>33</v>
      </c>
      <c r="C10" s="82">
        <v>1753.8084951339383</v>
      </c>
      <c r="D10" s="82">
        <v>1814.8511475877908</v>
      </c>
      <c r="E10" s="82">
        <v>1852.4918884816027</v>
      </c>
      <c r="F10" s="82">
        <v>124.9912592262628</v>
      </c>
      <c r="G10" s="82">
        <v>130.22976371865164</v>
      </c>
      <c r="H10" s="82">
        <v>135.68781899792458</v>
      </c>
      <c r="I10" s="83">
        <f t="shared" si="0"/>
        <v>7.1268476331971017E-2</v>
      </c>
      <c r="J10" s="83">
        <f t="shared" si="0"/>
        <v>7.1757820960549029E-2</v>
      </c>
      <c r="K10" s="83">
        <f t="shared" si="0"/>
        <v>7.3246106955502668E-2</v>
      </c>
      <c r="L10" s="83"/>
      <c r="M10" s="83">
        <f t="shared" si="7"/>
        <v>2.6537151208365537</v>
      </c>
      <c r="N10" s="83">
        <f t="shared" si="6"/>
        <v>2.6719360974449038</v>
      </c>
      <c r="O10" s="83">
        <f t="shared" si="6"/>
        <v>2.7273531240492179</v>
      </c>
      <c r="P10" s="85">
        <f t="shared" si="3"/>
        <v>2.6843347807768918</v>
      </c>
      <c r="Q10" s="68">
        <f t="shared" si="4"/>
        <v>2.2142977747375312E-2</v>
      </c>
      <c r="R10" s="87" t="s">
        <v>39</v>
      </c>
      <c r="T10" s="103"/>
      <c r="U10" s="103"/>
      <c r="V10" s="103"/>
      <c r="W10" s="103"/>
      <c r="X10" s="103"/>
      <c r="Y10" s="103"/>
    </row>
    <row r="11" spans="1:26">
      <c r="A11" s="76" t="s">
        <v>3</v>
      </c>
      <c r="B11" s="101" t="s">
        <v>53</v>
      </c>
      <c r="C11" s="78">
        <v>3045.8904954691548</v>
      </c>
      <c r="D11" s="78">
        <v>2966.7825388552446</v>
      </c>
      <c r="E11" s="78">
        <v>2796.2205851801941</v>
      </c>
      <c r="F11" s="78">
        <v>217.77097723531611</v>
      </c>
      <c r="G11" s="78">
        <v>238.78112829131794</v>
      </c>
      <c r="H11" s="78">
        <v>223.57774493509814</v>
      </c>
      <c r="I11" s="79">
        <f t="shared" ref="I11:K18" si="8">F11/C11</f>
        <v>7.149665346119842E-2</v>
      </c>
      <c r="J11" s="79">
        <f t="shared" si="8"/>
        <v>8.0484877190713622E-2</v>
      </c>
      <c r="K11" s="79">
        <f t="shared" si="8"/>
        <v>7.9957120021234063E-2</v>
      </c>
      <c r="L11" s="79">
        <f t="shared" si="5"/>
        <v>7.7312883557715373E-2</v>
      </c>
      <c r="M11" s="79">
        <f>I11/$L$11</f>
        <v>0.92477023454732432</v>
      </c>
      <c r="N11" s="79">
        <f t="shared" ref="N11:O14" si="9">J11/$L$11</f>
        <v>1.0410280083607319</v>
      </c>
      <c r="O11" s="79">
        <f t="shared" si="9"/>
        <v>1.0342017570919435</v>
      </c>
      <c r="P11" s="84">
        <f t="shared" si="3"/>
        <v>1</v>
      </c>
      <c r="Q11" s="63">
        <f t="shared" si="4"/>
        <v>3.7666464457324175E-2</v>
      </c>
      <c r="R11" s="86"/>
      <c r="T11" s="103"/>
      <c r="U11" s="103"/>
      <c r="V11" s="103"/>
      <c r="W11" s="103"/>
      <c r="X11" s="103"/>
    </row>
    <row r="12" spans="1:26">
      <c r="A12" s="76"/>
      <c r="B12" s="101" t="s">
        <v>31</v>
      </c>
      <c r="C12" s="78">
        <v>2372.1538753615037</v>
      </c>
      <c r="D12" s="78">
        <v>2467.6622325597946</v>
      </c>
      <c r="E12" s="78">
        <v>2310.544225857429</v>
      </c>
      <c r="F12" s="78">
        <v>1741.234016394558</v>
      </c>
      <c r="G12" s="78">
        <v>1741.234016394558</v>
      </c>
      <c r="H12" s="78">
        <v>1662.8655761851305</v>
      </c>
      <c r="I12" s="79">
        <f t="shared" si="8"/>
        <v>0.7340308040215997</v>
      </c>
      <c r="J12" s="79">
        <f t="shared" si="8"/>
        <v>0.70562088823165781</v>
      </c>
      <c r="K12" s="79">
        <f t="shared" si="8"/>
        <v>0.71968567300115249</v>
      </c>
      <c r="L12" s="79"/>
      <c r="M12" s="79">
        <f t="shared" ref="M12:M14" si="10">I12/$L$11</f>
        <v>9.4942882769808126</v>
      </c>
      <c r="N12" s="79">
        <f t="shared" si="9"/>
        <v>9.1268215045284133</v>
      </c>
      <c r="O12" s="79">
        <f t="shared" si="9"/>
        <v>9.3087418277950391</v>
      </c>
      <c r="P12" s="84">
        <f t="shared" si="3"/>
        <v>9.309950536434755</v>
      </c>
      <c r="Q12" s="63">
        <f t="shared" si="4"/>
        <v>0.10608024155731928</v>
      </c>
      <c r="R12" s="86"/>
      <c r="T12" s="103"/>
      <c r="U12" s="103"/>
      <c r="V12" s="103"/>
      <c r="W12" s="103"/>
      <c r="X12" s="103"/>
    </row>
    <row r="13" spans="1:26">
      <c r="A13" s="76"/>
      <c r="B13" s="101" t="s">
        <v>32</v>
      </c>
      <c r="C13" s="78">
        <v>2741.5741719278858</v>
      </c>
      <c r="D13" s="78">
        <v>2966.7825388552446</v>
      </c>
      <c r="E13" s="78">
        <v>2601.015002230442</v>
      </c>
      <c r="F13" s="78">
        <v>913.8126018445389</v>
      </c>
      <c r="G13" s="78">
        <v>866.96187575821727</v>
      </c>
      <c r="H13" s="78">
        <v>878.44441440069556</v>
      </c>
      <c r="I13" s="79">
        <f t="shared" si="8"/>
        <v>0.33331675327315413</v>
      </c>
      <c r="J13" s="79">
        <f t="shared" si="8"/>
        <v>0.29222292648814802</v>
      </c>
      <c r="K13" s="79">
        <f t="shared" si="8"/>
        <v>0.33773139087910115</v>
      </c>
      <c r="L13" s="79"/>
      <c r="M13" s="79">
        <f t="shared" si="10"/>
        <v>4.3112704886285549</v>
      </c>
      <c r="N13" s="79">
        <f t="shared" si="9"/>
        <v>3.779744242368074</v>
      </c>
      <c r="O13" s="79">
        <f t="shared" si="9"/>
        <v>4.3683714193246841</v>
      </c>
      <c r="P13" s="84">
        <f t="shared" si="3"/>
        <v>4.1531287167737716</v>
      </c>
      <c r="Q13" s="63">
        <f t="shared" si="4"/>
        <v>0.18741851862165326</v>
      </c>
      <c r="R13" s="86" t="s">
        <v>39</v>
      </c>
      <c r="T13" s="104"/>
      <c r="U13" s="104"/>
      <c r="V13" s="104"/>
      <c r="W13" s="104"/>
      <c r="X13" s="104"/>
    </row>
    <row r="14" spans="1:26">
      <c r="A14" s="76"/>
      <c r="B14" s="101" t="s">
        <v>33</v>
      </c>
      <c r="C14" s="78">
        <v>1859.6386826184835</v>
      </c>
      <c r="D14" s="78">
        <v>1871.913232366308</v>
      </c>
      <c r="E14" s="78">
        <v>1847.4446198125186</v>
      </c>
      <c r="F14" s="78">
        <v>336.17965609072343</v>
      </c>
      <c r="G14" s="78">
        <v>329.60971217745845</v>
      </c>
      <c r="H14" s="78">
        <v>345.14373933585688</v>
      </c>
      <c r="I14" s="79">
        <f t="shared" si="8"/>
        <v>0.18077686769634313</v>
      </c>
      <c r="J14" s="79">
        <f t="shared" si="8"/>
        <v>0.17608172562613644</v>
      </c>
      <c r="K14" s="79">
        <f t="shared" si="8"/>
        <v>0.18682223847710389</v>
      </c>
      <c r="L14" s="79"/>
      <c r="M14" s="79">
        <f t="shared" si="10"/>
        <v>2.3382502291663996</v>
      </c>
      <c r="N14" s="79">
        <f t="shared" si="9"/>
        <v>2.2775211261482502</v>
      </c>
      <c r="O14" s="79">
        <f t="shared" si="9"/>
        <v>2.4164438044486847</v>
      </c>
      <c r="P14" s="84">
        <f t="shared" si="3"/>
        <v>2.3440717199211112</v>
      </c>
      <c r="Q14" s="63">
        <f t="shared" si="4"/>
        <v>4.0209016204896544E-2</v>
      </c>
      <c r="R14" s="86" t="s">
        <v>39</v>
      </c>
    </row>
    <row r="15" spans="1:26">
      <c r="A15" s="80" t="s">
        <v>4</v>
      </c>
      <c r="B15" s="102" t="s">
        <v>53</v>
      </c>
      <c r="C15" s="82">
        <v>3114.2468085863165</v>
      </c>
      <c r="D15" s="82">
        <v>3010.1073162338007</v>
      </c>
      <c r="E15" s="82">
        <v>3114.2468085863165</v>
      </c>
      <c r="F15" s="82">
        <v>185.07850479245073</v>
      </c>
      <c r="G15" s="82">
        <v>175.27593975146371</v>
      </c>
      <c r="H15" s="82">
        <v>165.99256131991373</v>
      </c>
      <c r="I15" s="83">
        <f t="shared" si="8"/>
        <v>5.9429620119436005E-2</v>
      </c>
      <c r="J15" s="83">
        <f t="shared" si="8"/>
        <v>5.8229133162855544E-2</v>
      </c>
      <c r="K15" s="83">
        <f t="shared" si="8"/>
        <v>5.3301029597992752E-2</v>
      </c>
      <c r="L15" s="83">
        <f t="shared" si="5"/>
        <v>5.6986594293428096E-2</v>
      </c>
      <c r="M15" s="83">
        <f>I15/$L$15</f>
        <v>1.0428701847565867</v>
      </c>
      <c r="N15" s="83">
        <f t="shared" ref="N15:O18" si="11">J15/$L$15</f>
        <v>1.0218040555824326</v>
      </c>
      <c r="O15" s="83">
        <f t="shared" si="11"/>
        <v>0.93532575966098086</v>
      </c>
      <c r="P15" s="85">
        <f t="shared" si="3"/>
        <v>1</v>
      </c>
      <c r="Q15" s="68">
        <f t="shared" si="4"/>
        <v>3.2903968717909238E-2</v>
      </c>
      <c r="R15" s="87"/>
      <c r="T15" s="103"/>
      <c r="U15" s="103"/>
      <c r="V15" s="103"/>
      <c r="W15" s="103"/>
      <c r="X15" s="103"/>
      <c r="Y15" s="103"/>
    </row>
    <row r="16" spans="1:26">
      <c r="A16" s="80"/>
      <c r="B16" s="102" t="s">
        <v>31</v>
      </c>
      <c r="C16" s="82">
        <v>2539.3743914763595</v>
      </c>
      <c r="D16" s="82">
        <v>2539.3743914763595</v>
      </c>
      <c r="E16" s="82">
        <v>2574.1577333994173</v>
      </c>
      <c r="F16" s="82">
        <v>27647.403918704102</v>
      </c>
      <c r="G16" s="82">
        <v>29193.625696272768</v>
      </c>
      <c r="H16" s="82">
        <v>28026.107077646309</v>
      </c>
      <c r="I16" s="83">
        <f t="shared" si="8"/>
        <v>10.88748630824392</v>
      </c>
      <c r="J16" s="83">
        <f t="shared" si="8"/>
        <v>11.496385012884993</v>
      </c>
      <c r="K16" s="83">
        <f t="shared" si="8"/>
        <v>10.887486308243901</v>
      </c>
      <c r="L16" s="83"/>
      <c r="M16" s="83">
        <f t="shared" ref="M16:M18" si="12">I16/$L$15</f>
        <v>191.05346517434373</v>
      </c>
      <c r="N16" s="83">
        <f t="shared" si="11"/>
        <v>201.73841155850224</v>
      </c>
      <c r="O16" s="83">
        <f t="shared" si="11"/>
        <v>191.05346517434339</v>
      </c>
      <c r="P16" s="85">
        <f t="shared" si="3"/>
        <v>194.61511396906312</v>
      </c>
      <c r="Q16" s="68">
        <f t="shared" si="4"/>
        <v>3.5616487947195594</v>
      </c>
      <c r="R16" s="87"/>
      <c r="T16" s="103"/>
      <c r="U16" s="103"/>
      <c r="V16" s="103"/>
      <c r="W16" s="103"/>
      <c r="X16" s="103"/>
      <c r="Y16" s="103"/>
    </row>
    <row r="17" spans="1:26">
      <c r="A17" s="80"/>
      <c r="B17" s="102" t="s">
        <v>32</v>
      </c>
      <c r="C17" s="82">
        <v>2471.2113877727124</v>
      </c>
      <c r="D17" s="82">
        <v>2718.1212953303179</v>
      </c>
      <c r="E17" s="82">
        <v>2609.417523726223</v>
      </c>
      <c r="F17" s="82">
        <v>8698.3864830485018</v>
      </c>
      <c r="G17" s="82">
        <v>9632.7845402026342</v>
      </c>
      <c r="H17" s="82">
        <v>9567.4816211886427</v>
      </c>
      <c r="I17" s="83">
        <f t="shared" si="8"/>
        <v>3.5198876656554678</v>
      </c>
      <c r="J17" s="83">
        <f t="shared" si="8"/>
        <v>3.5439126858509145</v>
      </c>
      <c r="K17" s="83">
        <f t="shared" si="8"/>
        <v>3.6665200314614168</v>
      </c>
      <c r="L17" s="83"/>
      <c r="M17" s="83">
        <f t="shared" si="12"/>
        <v>61.766942020281327</v>
      </c>
      <c r="N17" s="83">
        <f t="shared" si="11"/>
        <v>62.188532755669726</v>
      </c>
      <c r="O17" s="83">
        <f t="shared" si="11"/>
        <v>64.340044828477374</v>
      </c>
      <c r="P17" s="85">
        <f t="shared" si="3"/>
        <v>62.765173201476138</v>
      </c>
      <c r="Q17" s="68">
        <f t="shared" si="4"/>
        <v>0.79678524254060312</v>
      </c>
      <c r="R17" s="87" t="s">
        <v>39</v>
      </c>
      <c r="T17" s="103"/>
      <c r="U17" s="103"/>
      <c r="V17" s="103"/>
      <c r="W17" s="103"/>
      <c r="X17" s="103"/>
    </row>
    <row r="18" spans="1:26">
      <c r="A18" s="80"/>
      <c r="B18" s="102" t="s">
        <v>33</v>
      </c>
      <c r="C18" s="82">
        <v>2113.309339634769</v>
      </c>
      <c r="D18" s="82">
        <v>2127.7337487030954</v>
      </c>
      <c r="E18" s="82">
        <v>2277.5052125261786</v>
      </c>
      <c r="F18" s="82">
        <v>439.07693141602834</v>
      </c>
      <c r="G18" s="82">
        <v>469.98361548268332</v>
      </c>
      <c r="H18" s="82">
        <v>482.94709367046795</v>
      </c>
      <c r="I18" s="83">
        <f t="shared" si="8"/>
        <v>0.20776746838771434</v>
      </c>
      <c r="J18" s="83">
        <f t="shared" si="8"/>
        <v>0.22088459882217384</v>
      </c>
      <c r="K18" s="83">
        <f t="shared" si="8"/>
        <v>0.21205092792511743</v>
      </c>
      <c r="L18" s="83"/>
      <c r="M18" s="83">
        <f t="shared" si="12"/>
        <v>3.645900776556406</v>
      </c>
      <c r="N18" s="83">
        <f t="shared" si="11"/>
        <v>3.8760800072526367</v>
      </c>
      <c r="O18" s="83">
        <f t="shared" si="11"/>
        <v>3.7210668676434997</v>
      </c>
      <c r="P18" s="85">
        <f t="shared" si="3"/>
        <v>3.7476825504841806</v>
      </c>
      <c r="Q18" s="68">
        <f t="shared" si="4"/>
        <v>6.776654900166193E-2</v>
      </c>
      <c r="R18" s="87" t="s">
        <v>39</v>
      </c>
      <c r="T18" s="103"/>
      <c r="U18" s="103"/>
      <c r="V18" s="103"/>
      <c r="W18" s="103"/>
      <c r="X18" s="103"/>
    </row>
    <row r="20" spans="1:26">
      <c r="T20" s="103"/>
      <c r="U20" s="103"/>
      <c r="V20" s="103"/>
      <c r="W20" s="103"/>
      <c r="X20" s="103"/>
      <c r="Y20" s="103"/>
    </row>
    <row r="21" spans="1:26">
      <c r="E21" s="96"/>
      <c r="U21" s="103"/>
      <c r="V21" s="103"/>
      <c r="W21" s="103"/>
      <c r="X21" s="103"/>
      <c r="Y21" s="103"/>
      <c r="Z21" s="103"/>
    </row>
    <row r="22" spans="1:26">
      <c r="E22" s="96"/>
      <c r="U22" s="103"/>
      <c r="V22" s="103"/>
      <c r="W22" s="103"/>
      <c r="X22" s="103"/>
      <c r="Y22" s="103"/>
      <c r="Z22" s="103"/>
    </row>
    <row r="23" spans="1:26">
      <c r="E23" s="96"/>
      <c r="U23" s="103"/>
      <c r="V23" s="103"/>
      <c r="W23" s="103"/>
      <c r="X23" s="103"/>
      <c r="Y23" s="103"/>
    </row>
    <row r="24" spans="1:26">
      <c r="E24" s="96"/>
      <c r="U24" s="103"/>
      <c r="V24" s="103"/>
      <c r="W24" s="103"/>
      <c r="X24" s="103"/>
      <c r="Y24" s="103"/>
    </row>
    <row r="25" spans="1:26">
      <c r="E25" s="96"/>
      <c r="U25" s="104"/>
      <c r="V25" s="104"/>
      <c r="W25" s="104"/>
      <c r="X25" s="104"/>
      <c r="Y25" s="104"/>
    </row>
    <row r="26" spans="1:26">
      <c r="E26" s="96"/>
    </row>
    <row r="27" spans="1:26">
      <c r="E27" s="96"/>
    </row>
    <row r="28" spans="1:26">
      <c r="E28" s="96"/>
    </row>
    <row r="29" spans="1:26">
      <c r="E29" s="96"/>
    </row>
    <row r="30" spans="1:26">
      <c r="E30" s="96"/>
    </row>
    <row r="31" spans="1:26">
      <c r="E31" s="96"/>
    </row>
    <row r="32" spans="1:26">
      <c r="E32" s="96"/>
    </row>
    <row r="33" spans="5:5">
      <c r="E33" s="96"/>
    </row>
    <row r="34" spans="5:5">
      <c r="E34" s="96"/>
    </row>
    <row r="35" spans="5:5">
      <c r="E35" s="96"/>
    </row>
    <row r="36" spans="5:5">
      <c r="E36" s="96"/>
    </row>
    <row r="37" spans="5:5">
      <c r="E37" s="96"/>
    </row>
    <row r="38" spans="5:5">
      <c r="E38" s="96"/>
    </row>
    <row r="39" spans="5:5">
      <c r="E39" s="96"/>
    </row>
    <row r="41" spans="5:5">
      <c r="E41" s="96"/>
    </row>
    <row r="42" spans="5:5">
      <c r="E42" s="96"/>
    </row>
    <row r="43" spans="5:5">
      <c r="E43" s="96"/>
    </row>
    <row r="44" spans="5:5">
      <c r="E44" s="96"/>
    </row>
    <row r="45" spans="5:5">
      <c r="E45" s="96"/>
    </row>
    <row r="46" spans="5:5">
      <c r="E46" s="9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T45"/>
  <sheetViews>
    <sheetView workbookViewId="0">
      <selection activeCell="D18" sqref="D18"/>
    </sheetView>
  </sheetViews>
  <sheetFormatPr baseColWidth="10" defaultRowHeight="15" x14ac:dyDescent="0"/>
  <cols>
    <col min="1" max="1" width="11.5" bestFit="1" customWidth="1"/>
    <col min="2" max="2" width="13.6640625" style="96" bestFit="1" customWidth="1"/>
    <col min="3" max="5" width="17.5" customWidth="1"/>
    <col min="6" max="6" width="18.1640625" bestFit="1" customWidth="1"/>
    <col min="7" max="9" width="25.1640625" customWidth="1"/>
  </cols>
  <sheetData>
    <row r="1" spans="1:20">
      <c r="A1" s="71" t="s">
        <v>0</v>
      </c>
      <c r="B1" s="99" t="s">
        <v>11</v>
      </c>
      <c r="C1" s="72" t="s">
        <v>23</v>
      </c>
      <c r="D1" s="71"/>
      <c r="E1" s="71"/>
      <c r="F1" s="73" t="s">
        <v>63</v>
      </c>
      <c r="G1" s="73" t="s">
        <v>67</v>
      </c>
      <c r="H1" s="73"/>
      <c r="I1" s="73"/>
      <c r="J1" s="71" t="s">
        <v>25</v>
      </c>
      <c r="K1" s="71" t="s">
        <v>24</v>
      </c>
      <c r="L1" s="17" t="s">
        <v>30</v>
      </c>
      <c r="M1" s="16"/>
      <c r="N1" s="16"/>
    </row>
    <row r="2" spans="1:20">
      <c r="A2" s="74"/>
      <c r="B2" s="100"/>
      <c r="C2" s="71" t="s">
        <v>5</v>
      </c>
      <c r="D2" s="71" t="s">
        <v>6</v>
      </c>
      <c r="E2" s="71" t="s">
        <v>26</v>
      </c>
      <c r="F2" s="75"/>
      <c r="G2" s="75"/>
      <c r="H2" s="75"/>
      <c r="I2" s="75"/>
      <c r="J2" s="75"/>
      <c r="K2" s="75"/>
      <c r="L2" s="16" t="s">
        <v>47</v>
      </c>
      <c r="M2" s="16"/>
      <c r="N2" s="16"/>
      <c r="O2" s="103"/>
      <c r="P2" s="103"/>
      <c r="Q2" s="103"/>
      <c r="R2" s="103"/>
      <c r="S2" s="103"/>
      <c r="T2" s="103"/>
    </row>
    <row r="3" spans="1:20">
      <c r="A3" s="76" t="s">
        <v>1</v>
      </c>
      <c r="B3" s="105" t="s">
        <v>27</v>
      </c>
      <c r="C3" s="78">
        <v>2039.500469005058</v>
      </c>
      <c r="D3" s="78">
        <v>1962.0816983354364</v>
      </c>
      <c r="E3" s="78">
        <v>1974.7776678938894</v>
      </c>
      <c r="F3" s="79">
        <f>AVERAGE(C3:E3)</f>
        <v>1992.1199450781278</v>
      </c>
      <c r="G3" s="79">
        <f>C3/$F$3</f>
        <v>1.0237839714641641</v>
      </c>
      <c r="H3" s="79">
        <f>D3/$F$3</f>
        <v>0.98492146679375103</v>
      </c>
      <c r="I3" s="79">
        <f>E3/$F$3</f>
        <v>0.99129456174208519</v>
      </c>
      <c r="J3" s="84">
        <f>AVERAGE(G3:I3)</f>
        <v>1.0000000000000002</v>
      </c>
      <c r="K3" s="63">
        <f xml:space="preserve"> STDEV(G3:I3)/SQRT(3)</f>
        <v>1.2033454183528604E-2</v>
      </c>
      <c r="L3" s="76"/>
      <c r="N3" s="103"/>
      <c r="O3" s="103"/>
      <c r="P3" s="103"/>
      <c r="Q3" s="103"/>
      <c r="R3" s="103"/>
      <c r="S3" s="103"/>
    </row>
    <row r="4" spans="1:20">
      <c r="A4" s="76"/>
      <c r="B4" s="105" t="s">
        <v>28</v>
      </c>
      <c r="C4" s="78">
        <v>1376.1173238319325</v>
      </c>
      <c r="D4" s="78">
        <v>1241.1879054269014</v>
      </c>
      <c r="E4" s="78">
        <v>1323.8803603561614</v>
      </c>
      <c r="F4" s="79"/>
      <c r="G4" s="79">
        <f t="shared" ref="G4:I5" si="0">C4/$F$3</f>
        <v>0.69078035548605654</v>
      </c>
      <c r="H4" s="79">
        <f t="shared" si="0"/>
        <v>0.6230487820241285</v>
      </c>
      <c r="I4" s="79">
        <f t="shared" si="0"/>
        <v>0.66455855915053397</v>
      </c>
      <c r="J4" s="84">
        <f t="shared" ref="J4:J5" si="1">AVERAGE(G4:I4)</f>
        <v>0.65946256555357297</v>
      </c>
      <c r="K4" s="63">
        <f t="shared" ref="K4:K5" si="2" xml:space="preserve"> STDEV(G4:I4)/SQRT(3)</f>
        <v>1.9717744749018492E-2</v>
      </c>
      <c r="L4" s="76" t="s">
        <v>39</v>
      </c>
      <c r="N4" s="103"/>
      <c r="O4" s="103"/>
      <c r="P4" s="103"/>
      <c r="Q4" s="103"/>
      <c r="R4" s="103"/>
      <c r="S4" s="103"/>
    </row>
    <row r="5" spans="1:20">
      <c r="A5" s="76"/>
      <c r="B5" s="105" t="s">
        <v>29</v>
      </c>
      <c r="C5" s="78">
        <v>1126.7322582024206</v>
      </c>
      <c r="D5" s="78">
        <v>1156.1793545638614</v>
      </c>
      <c r="E5" s="78">
        <v>1201.7992614106904</v>
      </c>
      <c r="F5" s="79"/>
      <c r="G5" s="79">
        <f t="shared" si="0"/>
        <v>0.56559458730695655</v>
      </c>
      <c r="H5" s="79">
        <f t="shared" si="0"/>
        <v>0.5803763761416072</v>
      </c>
      <c r="I5" s="79">
        <f t="shared" si="0"/>
        <v>0.60327655690609416</v>
      </c>
      <c r="J5" s="84">
        <f t="shared" si="1"/>
        <v>0.58308250678488605</v>
      </c>
      <c r="K5" s="63">
        <f t="shared" si="2"/>
        <v>1.0961676658727168E-2</v>
      </c>
      <c r="L5" s="76" t="s">
        <v>39</v>
      </c>
      <c r="N5" s="103"/>
      <c r="O5" s="103"/>
      <c r="P5" s="103"/>
      <c r="Q5" s="103"/>
      <c r="R5" s="103"/>
      <c r="S5" s="103"/>
    </row>
    <row r="6" spans="1:20">
      <c r="A6" s="80" t="s">
        <v>2</v>
      </c>
      <c r="B6" s="102" t="s">
        <v>27</v>
      </c>
      <c r="C6" s="82">
        <v>2046.6677474887831</v>
      </c>
      <c r="D6" s="82">
        <v>1793.3230746828494</v>
      </c>
      <c r="E6" s="82">
        <v>1903.1959318819431</v>
      </c>
      <c r="F6" s="83">
        <f>AVERAGE(C6:E6)</f>
        <v>1914.3955846845249</v>
      </c>
      <c r="G6" s="83">
        <f>C6/$F$6</f>
        <v>1.0690934328633313</v>
      </c>
      <c r="H6" s="83">
        <f t="shared" ref="H6:I6" si="3">D6/$F$6</f>
        <v>0.93675679625973063</v>
      </c>
      <c r="I6" s="83">
        <f t="shared" si="3"/>
        <v>0.99414977087693845</v>
      </c>
      <c r="J6" s="85">
        <f t="shared" ref="J6:J12" si="4">AVERAGE(G6:I6)</f>
        <v>1.0000000000000002</v>
      </c>
      <c r="K6" s="68">
        <f t="shared" ref="K6:K12" si="5" xml:space="preserve"> STDEV(G6:I6)/SQRT(3)</f>
        <v>3.8314119383862484E-2</v>
      </c>
      <c r="L6" s="80"/>
      <c r="N6" s="104"/>
      <c r="O6" s="104"/>
      <c r="P6" s="104"/>
      <c r="Q6" s="104"/>
      <c r="R6" s="104"/>
    </row>
    <row r="7" spans="1:20">
      <c r="A7" s="80"/>
      <c r="B7" s="102" t="s">
        <v>28</v>
      </c>
      <c r="C7" s="82">
        <v>1238.710648154685</v>
      </c>
      <c r="D7" s="82">
        <v>1214.3994154321795</v>
      </c>
      <c r="E7" s="82">
        <v>1230.5533028452846</v>
      </c>
      <c r="F7" s="83"/>
      <c r="G7" s="83">
        <f t="shared" ref="G7:G8" si="6">C7/$F$6</f>
        <v>0.64705051456688001</v>
      </c>
      <c r="H7" s="83">
        <f t="shared" ref="H7:H8" si="7">D7/$F$6</f>
        <v>0.63435134574461605</v>
      </c>
      <c r="I7" s="83">
        <f t="shared" ref="I7:I8" si="8">E7/$F$6</f>
        <v>0.64278945934158571</v>
      </c>
      <c r="J7" s="85">
        <f t="shared" ref="J7:J8" si="9">AVERAGE(G7:I7)</f>
        <v>0.64139710655102722</v>
      </c>
      <c r="K7" s="68">
        <f t="shared" ref="K7:K8" si="10" xml:space="preserve"> STDEV(G7:I7)/SQRT(3)</f>
        <v>3.7314522156984323E-3</v>
      </c>
      <c r="L7" s="80" t="s">
        <v>39</v>
      </c>
      <c r="N7" s="104"/>
      <c r="O7" s="104"/>
      <c r="P7" s="104"/>
      <c r="Q7" s="104"/>
      <c r="R7" s="104"/>
    </row>
    <row r="8" spans="1:20">
      <c r="A8" s="80"/>
      <c r="B8" s="102" t="s">
        <v>29</v>
      </c>
      <c r="C8" s="82">
        <v>1057.0689102467325</v>
      </c>
      <c r="D8" s="82">
        <v>1121.8331365396891</v>
      </c>
      <c r="E8" s="82">
        <v>1107.1064553451017</v>
      </c>
      <c r="F8" s="83"/>
      <c r="G8" s="83">
        <f t="shared" si="6"/>
        <v>0.55216848529293272</v>
      </c>
      <c r="H8" s="83">
        <f t="shared" si="7"/>
        <v>0.58599860212514909</v>
      </c>
      <c r="I8" s="83">
        <f t="shared" si="8"/>
        <v>0.57830600122677511</v>
      </c>
      <c r="J8" s="85">
        <f t="shared" si="9"/>
        <v>0.57215769621495227</v>
      </c>
      <c r="K8" s="68">
        <f t="shared" si="10"/>
        <v>1.0238333883159513E-2</v>
      </c>
      <c r="L8" s="80" t="s">
        <v>39</v>
      </c>
    </row>
    <row r="9" spans="1:20">
      <c r="A9" s="76" t="s">
        <v>3</v>
      </c>
      <c r="B9" s="105" t="s">
        <v>27</v>
      </c>
      <c r="C9" s="78">
        <v>1761.8317505499506</v>
      </c>
      <c r="D9" s="78">
        <v>1717.9895579584268</v>
      </c>
      <c r="E9" s="78">
        <v>1739.772557067281</v>
      </c>
      <c r="F9" s="79">
        <f>AVERAGE(C9:E9)</f>
        <v>1739.8646218585527</v>
      </c>
      <c r="G9" s="79">
        <f>C9/$F$9</f>
        <v>1.0126257689336382</v>
      </c>
      <c r="H9" s="79">
        <f t="shared" ref="H9:I9" si="11">D9/$F$9</f>
        <v>0.98742714598291059</v>
      </c>
      <c r="I9" s="79">
        <f t="shared" si="11"/>
        <v>0.99994708508345131</v>
      </c>
      <c r="J9" s="84">
        <f t="shared" si="4"/>
        <v>1</v>
      </c>
      <c r="K9" s="63">
        <f t="shared" si="5"/>
        <v>7.2742639866983372E-3</v>
      </c>
      <c r="L9" s="76"/>
      <c r="N9" s="103"/>
      <c r="O9" s="103"/>
      <c r="P9" s="103"/>
      <c r="Q9" s="103"/>
      <c r="R9" s="103"/>
    </row>
    <row r="10" spans="1:20">
      <c r="A10" s="76"/>
      <c r="B10" s="105" t="s">
        <v>28</v>
      </c>
      <c r="C10" s="78">
        <v>1207.2737160102647</v>
      </c>
      <c r="D10" s="78">
        <v>1177.2313883297227</v>
      </c>
      <c r="E10" s="78">
        <v>1293.9023593881661</v>
      </c>
      <c r="F10" s="79"/>
      <c r="G10" s="79">
        <f t="shared" ref="G10:G11" si="12">C10/$F$9</f>
        <v>0.69388945602022445</v>
      </c>
      <c r="H10" s="79">
        <f t="shared" ref="H10:H11" si="13">D10/$F$9</f>
        <v>0.67662240701933707</v>
      </c>
      <c r="I10" s="79">
        <f t="shared" ref="I10:I11" si="14">E10/$F$9</f>
        <v>0.74367990654698057</v>
      </c>
      <c r="J10" s="84">
        <f t="shared" ref="J10:J11" si="15">AVERAGE(G10:I10)</f>
        <v>0.70473058986218062</v>
      </c>
      <c r="K10" s="63">
        <f t="shared" ref="K10:K11" si="16" xml:space="preserve"> STDEV(G10:I10)/SQRT(3)</f>
        <v>2.0102443449817937E-2</v>
      </c>
      <c r="L10" s="76" t="s">
        <v>39</v>
      </c>
      <c r="N10" s="103"/>
      <c r="O10" s="103"/>
      <c r="P10" s="103"/>
      <c r="Q10" s="103"/>
      <c r="R10" s="103"/>
    </row>
    <row r="11" spans="1:20">
      <c r="A11" s="76"/>
      <c r="B11" s="105" t="s">
        <v>29</v>
      </c>
      <c r="C11" s="78">
        <v>1238.0827081387765</v>
      </c>
      <c r="D11" s="78">
        <v>1261.7043266207263</v>
      </c>
      <c r="E11" s="78">
        <v>1238.0827081387765</v>
      </c>
      <c r="F11" s="79"/>
      <c r="G11" s="79">
        <f t="shared" si="12"/>
        <v>0.71159715105663546</v>
      </c>
      <c r="H11" s="79">
        <f t="shared" si="13"/>
        <v>0.72517385017746527</v>
      </c>
      <c r="I11" s="79">
        <f t="shared" si="14"/>
        <v>0.71159715105663546</v>
      </c>
      <c r="J11" s="84">
        <f t="shared" si="15"/>
        <v>0.71612271743024536</v>
      </c>
      <c r="K11" s="63">
        <f t="shared" si="16"/>
        <v>4.525566373609939E-3</v>
      </c>
      <c r="L11" s="76" t="s">
        <v>39</v>
      </c>
      <c r="N11" s="103"/>
      <c r="O11" s="103"/>
      <c r="P11" s="103"/>
      <c r="Q11" s="103"/>
      <c r="R11" s="103"/>
    </row>
    <row r="12" spans="1:20">
      <c r="A12" s="80" t="s">
        <v>4</v>
      </c>
      <c r="B12" s="102" t="s">
        <v>27</v>
      </c>
      <c r="C12" s="82">
        <v>1698.9411146675707</v>
      </c>
      <c r="D12" s="82">
        <v>1698.9411146675707</v>
      </c>
      <c r="E12" s="82">
        <v>1667.0471131935628</v>
      </c>
      <c r="F12" s="83">
        <f>AVERAGE(C12:E12)</f>
        <v>1688.3097808429013</v>
      </c>
      <c r="G12" s="83">
        <f>C12/$F$12</f>
        <v>1.0062970279182779</v>
      </c>
      <c r="H12" s="83">
        <f t="shared" ref="H12:I12" si="17">D12/$F$12</f>
        <v>1.0062970279182779</v>
      </c>
      <c r="I12" s="83">
        <f t="shared" si="17"/>
        <v>0.9874059441634444</v>
      </c>
      <c r="J12" s="85">
        <f t="shared" si="4"/>
        <v>1</v>
      </c>
      <c r="K12" s="68">
        <f t="shared" si="5"/>
        <v>6.297027918277835E-3</v>
      </c>
      <c r="L12" s="80"/>
      <c r="N12" s="103"/>
      <c r="O12" s="103"/>
      <c r="P12" s="103"/>
      <c r="Q12" s="103"/>
      <c r="R12" s="103"/>
      <c r="S12" s="103"/>
    </row>
    <row r="13" spans="1:20">
      <c r="A13" s="80"/>
      <c r="B13" s="102" t="s">
        <v>28</v>
      </c>
      <c r="C13" s="82">
        <v>1294.8173341114568</v>
      </c>
      <c r="D13" s="82">
        <v>1353.3586228650749</v>
      </c>
      <c r="E13" s="82">
        <v>1319.5898229246898</v>
      </c>
      <c r="F13" s="83"/>
      <c r="G13" s="83">
        <f t="shared" ref="G13:G14" si="18">C13/$F$12</f>
        <v>0.76693113361281928</v>
      </c>
      <c r="H13" s="83">
        <f t="shared" ref="H13:H14" si="19">D13/$F$12</f>
        <v>0.80160562843472982</v>
      </c>
      <c r="I13" s="83">
        <f t="shared" ref="I13:I14" si="20">E13/$F$12</f>
        <v>0.78160408587212871</v>
      </c>
      <c r="J13" s="85">
        <f t="shared" ref="J13:J14" si="21">AVERAGE(G13:I13)</f>
        <v>0.78338028263989257</v>
      </c>
      <c r="K13" s="68">
        <f t="shared" ref="K13:K14" si="22" xml:space="preserve"> STDEV(G13:I13)/SQRT(3)</f>
        <v>1.0048985089832643E-2</v>
      </c>
      <c r="L13" s="80" t="s">
        <v>39</v>
      </c>
      <c r="N13" s="103"/>
      <c r="O13" s="103"/>
      <c r="P13" s="103"/>
      <c r="Q13" s="103"/>
      <c r="R13" s="103"/>
      <c r="S13" s="103"/>
    </row>
    <row r="14" spans="1:20">
      <c r="A14" s="80"/>
      <c r="B14" s="102" t="s">
        <v>29</v>
      </c>
      <c r="C14" s="82">
        <v>1221.7071435247196</v>
      </c>
      <c r="D14" s="82">
        <v>1270.631121932277</v>
      </c>
      <c r="E14" s="82">
        <v>1292.1937888787693</v>
      </c>
      <c r="F14" s="83"/>
      <c r="G14" s="83">
        <f t="shared" si="18"/>
        <v>0.72362735641724063</v>
      </c>
      <c r="H14" s="83">
        <f t="shared" si="19"/>
        <v>0.7526054379060132</v>
      </c>
      <c r="I14" s="83">
        <f t="shared" si="20"/>
        <v>0.76537718583471803</v>
      </c>
      <c r="J14" s="85">
        <f t="shared" si="21"/>
        <v>0.74720332671932399</v>
      </c>
      <c r="K14" s="68">
        <f t="shared" si="22"/>
        <v>1.2351102083783594E-2</v>
      </c>
      <c r="L14" s="80" t="s">
        <v>39</v>
      </c>
      <c r="N14" s="103"/>
      <c r="O14" s="103"/>
      <c r="P14" s="103"/>
      <c r="Q14" s="103"/>
      <c r="R14" s="103"/>
      <c r="S14" s="103"/>
    </row>
    <row r="16" spans="1:20">
      <c r="N16" s="103"/>
      <c r="O16" s="103"/>
      <c r="P16" s="103"/>
      <c r="Q16" s="103"/>
      <c r="R16" s="103"/>
      <c r="S16" s="103"/>
    </row>
    <row r="17" spans="5:20">
      <c r="E17" s="96"/>
      <c r="O17" s="103"/>
      <c r="P17" s="103"/>
      <c r="Q17" s="103"/>
      <c r="R17" s="103"/>
      <c r="S17" s="103"/>
      <c r="T17" s="103"/>
    </row>
    <row r="18" spans="5:20">
      <c r="O18" s="103"/>
      <c r="P18" s="103"/>
      <c r="Q18" s="103"/>
      <c r="R18" s="103"/>
      <c r="S18" s="103"/>
      <c r="T18" s="103"/>
    </row>
    <row r="19" spans="5:20">
      <c r="O19" s="103"/>
      <c r="P19" s="103"/>
      <c r="Q19" s="103"/>
      <c r="R19" s="103"/>
      <c r="S19" s="103"/>
    </row>
    <row r="20" spans="5:20">
      <c r="O20" s="103"/>
      <c r="P20" s="103"/>
      <c r="Q20" s="103"/>
      <c r="R20" s="103"/>
      <c r="S20" s="103"/>
    </row>
    <row r="21" spans="5:20">
      <c r="E21" s="96"/>
      <c r="O21" s="104"/>
      <c r="P21" s="104"/>
      <c r="Q21" s="104"/>
      <c r="R21" s="104"/>
      <c r="S21" s="104"/>
    </row>
    <row r="22" spans="5:20">
      <c r="E22" s="96"/>
    </row>
    <row r="23" spans="5:20">
      <c r="E23" s="96"/>
    </row>
    <row r="24" spans="5:20">
      <c r="E24" s="96"/>
    </row>
    <row r="25" spans="5:20">
      <c r="E25" s="96"/>
    </row>
    <row r="26" spans="5:20">
      <c r="E26" s="96"/>
    </row>
    <row r="27" spans="5:20">
      <c r="E27" s="96"/>
    </row>
    <row r="28" spans="5:20">
      <c r="E28" s="96"/>
    </row>
    <row r="29" spans="5:20">
      <c r="E29" s="96"/>
    </row>
    <row r="30" spans="5:20">
      <c r="E30" s="96"/>
    </row>
    <row r="31" spans="5:20">
      <c r="E31" s="96"/>
    </row>
    <row r="32" spans="5:20">
      <c r="E32" s="96"/>
    </row>
    <row r="33" spans="5:5">
      <c r="E33" s="96"/>
    </row>
    <row r="34" spans="5:5">
      <c r="E34" s="96"/>
    </row>
    <row r="35" spans="5:5">
      <c r="E35" s="96"/>
    </row>
    <row r="36" spans="5:5">
      <c r="E36" s="96"/>
    </row>
    <row r="37" spans="5:5">
      <c r="E37" s="96"/>
    </row>
    <row r="38" spans="5:5">
      <c r="E38" s="96"/>
    </row>
    <row r="40" spans="5:5">
      <c r="E40" s="96"/>
    </row>
    <row r="41" spans="5:5">
      <c r="E41" s="96"/>
    </row>
    <row r="42" spans="5:5">
      <c r="E42" s="96"/>
    </row>
    <row r="43" spans="5:5">
      <c r="E43" s="96"/>
    </row>
    <row r="44" spans="5:5">
      <c r="E44" s="96"/>
    </row>
    <row r="45" spans="5:5">
      <c r="E45" s="9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T33"/>
  <sheetViews>
    <sheetView topLeftCell="E1" workbookViewId="0">
      <selection activeCell="T1" sqref="T1"/>
    </sheetView>
  </sheetViews>
  <sheetFormatPr baseColWidth="10" defaultRowHeight="15" x14ac:dyDescent="0"/>
  <cols>
    <col min="1" max="1" width="11.5" bestFit="1" customWidth="1"/>
    <col min="2" max="2" width="12.1640625" bestFit="1" customWidth="1"/>
    <col min="5" max="5" width="15" bestFit="1" customWidth="1"/>
    <col min="6" max="6" width="15" customWidth="1"/>
    <col min="7" max="7" width="12.1640625" bestFit="1" customWidth="1"/>
    <col min="8" max="8" width="18.6640625" customWidth="1"/>
    <col min="9" max="11" width="12.6640625" bestFit="1" customWidth="1"/>
    <col min="12" max="12" width="13.6640625" bestFit="1" customWidth="1"/>
    <col min="13" max="16" width="12.6640625" bestFit="1" customWidth="1"/>
    <col min="18" max="18" width="9" customWidth="1"/>
  </cols>
  <sheetData>
    <row r="1" spans="1:20">
      <c r="A1" s="14" t="s">
        <v>0</v>
      </c>
      <c r="B1" s="15" t="s">
        <v>11</v>
      </c>
      <c r="C1" s="15" t="s">
        <v>9</v>
      </c>
      <c r="D1" s="16"/>
      <c r="E1" s="16"/>
      <c r="F1" s="15" t="s">
        <v>10</v>
      </c>
      <c r="G1" s="16"/>
      <c r="H1" s="16"/>
      <c r="I1" s="27" t="s">
        <v>45</v>
      </c>
      <c r="J1" s="15"/>
      <c r="K1" s="15"/>
      <c r="L1" s="15" t="s">
        <v>38</v>
      </c>
      <c r="M1" s="15" t="s">
        <v>36</v>
      </c>
      <c r="N1" s="15"/>
      <c r="O1" s="15"/>
      <c r="P1" s="28" t="s">
        <v>34</v>
      </c>
      <c r="Q1" s="28" t="s">
        <v>48</v>
      </c>
      <c r="R1" s="17" t="s">
        <v>30</v>
      </c>
      <c r="S1" s="16"/>
      <c r="T1" s="16"/>
    </row>
    <row r="2" spans="1:20">
      <c r="A2" s="14"/>
      <c r="B2" s="16"/>
      <c r="C2" s="14" t="s">
        <v>5</v>
      </c>
      <c r="D2" s="14" t="s">
        <v>6</v>
      </c>
      <c r="E2" s="14" t="s">
        <v>26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 t="s">
        <v>47</v>
      </c>
      <c r="S2" s="16"/>
      <c r="T2" s="16"/>
    </row>
    <row r="3" spans="1:20">
      <c r="A3" s="18" t="s">
        <v>1</v>
      </c>
      <c r="B3" s="19" t="s">
        <v>27</v>
      </c>
      <c r="C3" s="20">
        <v>88.181635877534347</v>
      </c>
      <c r="D3" s="20">
        <v>74.56740328619351</v>
      </c>
      <c r="E3" s="20">
        <v>81.614007932518319</v>
      </c>
      <c r="F3" s="20">
        <v>211.99739881375388</v>
      </c>
      <c r="G3" s="20">
        <v>203.95004690050575</v>
      </c>
      <c r="H3" s="20">
        <v>203.95004690050575</v>
      </c>
      <c r="I3" s="29">
        <f t="shared" ref="I3:I14" si="0">F3/C3</f>
        <v>2.4040991835099708</v>
      </c>
      <c r="J3" s="29">
        <f t="shared" ref="J3:J14" si="1">G3/D3</f>
        <v>2.7351099530412109</v>
      </c>
      <c r="K3" s="29">
        <f t="shared" ref="K3:K14" si="2">H3/E3</f>
        <v>2.4989588437948016</v>
      </c>
      <c r="L3" s="29">
        <f>AVERAGE(I3:K3)</f>
        <v>2.5460559934486611</v>
      </c>
      <c r="M3" s="29">
        <f>I3/$L$3</f>
        <v>0.94424442734018266</v>
      </c>
      <c r="N3" s="29">
        <f t="shared" ref="N3:O3" si="3">J3/$L$3</f>
        <v>1.074253653524907</v>
      </c>
      <c r="O3" s="29">
        <f t="shared" si="3"/>
        <v>0.98150191913491036</v>
      </c>
      <c r="P3" s="53">
        <f>AVERAGE(M3:O3)</f>
        <v>1</v>
      </c>
      <c r="Q3" s="54">
        <f xml:space="preserve"> STDEV(M3:O3)/SQRT(3)</f>
        <v>3.8653305033577015E-2</v>
      </c>
      <c r="R3" s="21"/>
      <c r="S3" s="16"/>
      <c r="T3" s="16"/>
    </row>
    <row r="4" spans="1:20">
      <c r="A4" s="18"/>
      <c r="B4" s="19" t="s">
        <v>28</v>
      </c>
      <c r="C4" s="20">
        <v>59.191691245270512</v>
      </c>
      <c r="D4" s="20">
        <v>59.570970308263028</v>
      </c>
      <c r="E4" s="20">
        <v>59.952679655043546</v>
      </c>
      <c r="F4" s="20">
        <v>338.48724053533743</v>
      </c>
      <c r="G4" s="20">
        <v>367.79288941105489</v>
      </c>
      <c r="H4" s="20">
        <v>315.52162227015435</v>
      </c>
      <c r="I4" s="29">
        <f t="shared" si="0"/>
        <v>5.7184924676803011</v>
      </c>
      <c r="J4" s="29">
        <f t="shared" si="1"/>
        <v>6.1740288517684041</v>
      </c>
      <c r="K4" s="29">
        <f t="shared" si="2"/>
        <v>5.2628443646823877</v>
      </c>
      <c r="L4" s="29"/>
      <c r="M4" s="29">
        <f t="shared" ref="M4:M5" si="4">I4/$L$3</f>
        <v>2.2460199156635747</v>
      </c>
      <c r="N4" s="29">
        <f t="shared" ref="N4:N5" si="5">J4/$L$3</f>
        <v>2.4249383625713641</v>
      </c>
      <c r="O4" s="29">
        <f t="shared" ref="O4:O5" si="6">K4/$L$3</f>
        <v>2.0670575895519905</v>
      </c>
      <c r="P4" s="53">
        <f t="shared" ref="P4:P14" si="7">AVERAGE(M4:O4)</f>
        <v>2.2460052892623099</v>
      </c>
      <c r="Q4" s="54">
        <f t="shared" ref="Q4:Q14" si="8" xml:space="preserve"> STDEV(M4:O4)/SQRT(3)</f>
        <v>0.10331128057910687</v>
      </c>
      <c r="R4" s="21" t="s">
        <v>39</v>
      </c>
      <c r="S4" s="16"/>
      <c r="T4" s="16"/>
    </row>
    <row r="5" spans="1:20">
      <c r="A5" s="21"/>
      <c r="B5" s="19" t="s">
        <v>29</v>
      </c>
      <c r="C5" s="20">
        <v>36.209583502459139</v>
      </c>
      <c r="D5" s="20">
        <v>38.126987584520904</v>
      </c>
      <c r="E5" s="20">
        <v>34.835079557095092</v>
      </c>
      <c r="F5" s="20">
        <v>306.1923935730544</v>
      </c>
      <c r="G5" s="20">
        <v>320.33341295483518</v>
      </c>
      <c r="H5" s="20">
        <v>314.19471786353944</v>
      </c>
      <c r="I5" s="29">
        <f t="shared" si="0"/>
        <v>8.456114761780114</v>
      </c>
      <c r="J5" s="29">
        <f t="shared" si="1"/>
        <v>8.4017498692943331</v>
      </c>
      <c r="K5" s="29">
        <f t="shared" si="2"/>
        <v>9.0194918989224853</v>
      </c>
      <c r="L5" s="29"/>
      <c r="M5" s="29">
        <f t="shared" si="4"/>
        <v>3.3212603271643735</v>
      </c>
      <c r="N5" s="29">
        <f t="shared" si="5"/>
        <v>3.2999077360879521</v>
      </c>
      <c r="O5" s="29">
        <f t="shared" si="6"/>
        <v>3.5425347761914234</v>
      </c>
      <c r="P5" s="53">
        <f t="shared" si="7"/>
        <v>3.3879009464812495</v>
      </c>
      <c r="Q5" s="54">
        <f t="shared" si="8"/>
        <v>7.7562231475861762E-2</v>
      </c>
      <c r="R5" s="21" t="s">
        <v>39</v>
      </c>
      <c r="S5" s="16"/>
      <c r="T5" s="16"/>
    </row>
    <row r="6" spans="1:20">
      <c r="A6" s="22" t="s">
        <v>2</v>
      </c>
      <c r="B6" s="23" t="s">
        <v>27</v>
      </c>
      <c r="C6" s="24">
        <v>635.5597484912779</v>
      </c>
      <c r="D6" s="24">
        <v>644.01393620823671</v>
      </c>
      <c r="E6" s="24">
        <v>665.6446836072073</v>
      </c>
      <c r="F6" s="24">
        <v>504.342966317444</v>
      </c>
      <c r="G6" s="24">
        <v>517.84970153186623</v>
      </c>
      <c r="H6" s="24">
        <v>521.28253034472459</v>
      </c>
      <c r="I6" s="30">
        <f t="shared" si="0"/>
        <v>0.79354139011269587</v>
      </c>
      <c r="J6" s="30">
        <f t="shared" si="1"/>
        <v>0.80409704265223181</v>
      </c>
      <c r="K6" s="30">
        <f t="shared" si="2"/>
        <v>0.78312430517709974</v>
      </c>
      <c r="L6" s="30">
        <f>AVERAGE(I6:K6)</f>
        <v>0.79358757931400914</v>
      </c>
      <c r="M6" s="30">
        <f>I6/$L$6</f>
        <v>0.99994179697047025</v>
      </c>
      <c r="N6" s="30">
        <f t="shared" ref="N6:O6" si="9">J6/$L$6</f>
        <v>1.013242978610259</v>
      </c>
      <c r="O6" s="30">
        <f t="shared" si="9"/>
        <v>0.98681522441927072</v>
      </c>
      <c r="P6" s="55">
        <f t="shared" si="7"/>
        <v>1</v>
      </c>
      <c r="Q6" s="56">
        <f t="shared" si="8"/>
        <v>7.6290910028502046E-3</v>
      </c>
      <c r="R6" s="31"/>
      <c r="S6" s="16"/>
      <c r="T6" s="16"/>
    </row>
    <row r="7" spans="1:20">
      <c r="A7" s="22"/>
      <c r="B7" s="23" t="s">
        <v>28</v>
      </c>
      <c r="C7" s="24">
        <v>354.17296446122958</v>
      </c>
      <c r="D7" s="24">
        <v>361.22234502645023</v>
      </c>
      <c r="E7" s="24">
        <v>336.03991809651853</v>
      </c>
      <c r="F7" s="24">
        <v>614.99705842166964</v>
      </c>
      <c r="G7" s="24">
        <v>587.35621590368521</v>
      </c>
      <c r="H7" s="24">
        <v>557.28458829714521</v>
      </c>
      <c r="I7" s="30">
        <f t="shared" si="0"/>
        <v>1.7364314053649113</v>
      </c>
      <c r="J7" s="30">
        <f t="shared" si="1"/>
        <v>1.6260240375236934</v>
      </c>
      <c r="K7" s="30">
        <f t="shared" si="2"/>
        <v>1.6583880613168107</v>
      </c>
      <c r="L7" s="30"/>
      <c r="M7" s="30">
        <f t="shared" ref="M7:M8" si="10">I7/$L$6</f>
        <v>2.1880778513014438</v>
      </c>
      <c r="N7" s="30">
        <f t="shared" ref="N7:N8" si="11">J7/$L$6</f>
        <v>2.048953486556905</v>
      </c>
      <c r="O7" s="30">
        <f t="shared" ref="O7:O8" si="12">K7/$L$6</f>
        <v>2.0897354048186467</v>
      </c>
      <c r="P7" s="55">
        <f t="shared" si="7"/>
        <v>2.1089222475589988</v>
      </c>
      <c r="Q7" s="56">
        <f t="shared" si="8"/>
        <v>4.1291639255221758E-2</v>
      </c>
      <c r="R7" s="31" t="s">
        <v>39</v>
      </c>
      <c r="S7" s="16"/>
      <c r="T7" s="16"/>
    </row>
    <row r="8" spans="1:20">
      <c r="A8" s="25"/>
      <c r="B8" s="23" t="s">
        <v>29</v>
      </c>
      <c r="C8" s="24">
        <v>185.96895860874238</v>
      </c>
      <c r="D8" s="24">
        <v>190.94936608893542</v>
      </c>
      <c r="E8" s="24">
        <v>198.67117654096862</v>
      </c>
      <c r="F8" s="24">
        <v>606.83455280273301</v>
      </c>
      <c r="G8" s="24">
        <v>583.24853758868926</v>
      </c>
      <c r="H8" s="24">
        <v>556.88763538073124</v>
      </c>
      <c r="I8" s="30">
        <f t="shared" si="0"/>
        <v>3.2630959346255421</v>
      </c>
      <c r="J8" s="30">
        <f t="shared" si="1"/>
        <v>3.0544670010427737</v>
      </c>
      <c r="K8" s="30">
        <f t="shared" si="2"/>
        <v>2.803062049949121</v>
      </c>
      <c r="L8" s="30"/>
      <c r="M8" s="30">
        <f t="shared" si="10"/>
        <v>4.1118283850236406</v>
      </c>
      <c r="N8" s="30">
        <f t="shared" si="11"/>
        <v>3.8489349892334603</v>
      </c>
      <c r="O8" s="30">
        <f t="shared" si="12"/>
        <v>3.5321395180757951</v>
      </c>
      <c r="P8" s="55">
        <f t="shared" si="7"/>
        <v>3.8309676307776321</v>
      </c>
      <c r="Q8" s="56">
        <f t="shared" si="8"/>
        <v>0.16758273090549378</v>
      </c>
      <c r="R8" s="31" t="s">
        <v>39</v>
      </c>
      <c r="S8" s="16"/>
      <c r="T8" s="16"/>
    </row>
    <row r="9" spans="1:20">
      <c r="A9" s="18" t="s">
        <v>3</v>
      </c>
      <c r="B9" s="19" t="s">
        <v>27</v>
      </c>
      <c r="C9" s="20">
        <v>271.3681433701102</v>
      </c>
      <c r="D9" s="20">
        <v>256.56748900097733</v>
      </c>
      <c r="E9" s="20">
        <v>215.48822574170248</v>
      </c>
      <c r="F9" s="20">
        <v>394.40322737048945</v>
      </c>
      <c r="G9" s="20">
        <v>401.84589842930535</v>
      </c>
      <c r="H9" s="20">
        <v>356.97573868356727</v>
      </c>
      <c r="I9" s="29">
        <f t="shared" si="0"/>
        <v>1.4533880892296767</v>
      </c>
      <c r="J9" s="29">
        <f t="shared" si="1"/>
        <v>1.5662385752536816</v>
      </c>
      <c r="K9" s="29">
        <f t="shared" si="2"/>
        <v>1.656590458503568</v>
      </c>
      <c r="L9" s="29">
        <f>AVERAGE(I9:K9)</f>
        <v>1.5587390409956423</v>
      </c>
      <c r="M9" s="29">
        <f>I9/$L$9</f>
        <v>0.93241270732612636</v>
      </c>
      <c r="N9" s="29">
        <f t="shared" ref="N9:O9" si="13">J9/$L$9</f>
        <v>1.0048112827489386</v>
      </c>
      <c r="O9" s="29">
        <f t="shared" si="13"/>
        <v>1.0627760099249348</v>
      </c>
      <c r="P9" s="53">
        <f t="shared" si="7"/>
        <v>1</v>
      </c>
      <c r="Q9" s="54">
        <f t="shared" si="8"/>
        <v>3.7709455036214284E-2</v>
      </c>
      <c r="R9" s="21"/>
      <c r="S9" s="16"/>
      <c r="T9" s="16"/>
    </row>
    <row r="10" spans="1:20">
      <c r="A10" s="18"/>
      <c r="B10" s="19" t="s">
        <v>28</v>
      </c>
      <c r="C10" s="20">
        <v>191.42678539815512</v>
      </c>
      <c r="D10" s="20">
        <v>208.87754074336519</v>
      </c>
      <c r="E10" s="20">
        <v>193.82751428837929</v>
      </c>
      <c r="F10" s="20">
        <v>721.86730957038253</v>
      </c>
      <c r="G10" s="20">
        <v>669.85538877047247</v>
      </c>
      <c r="H10" s="20">
        <v>661.55862455720978</v>
      </c>
      <c r="I10" s="29">
        <f t="shared" si="0"/>
        <v>3.7709838153994282</v>
      </c>
      <c r="J10" s="29">
        <f t="shared" si="1"/>
        <v>3.2069287410535057</v>
      </c>
      <c r="K10" s="29">
        <f t="shared" si="2"/>
        <v>3.4131306227914249</v>
      </c>
      <c r="L10" s="29"/>
      <c r="M10" s="29">
        <f t="shared" ref="M10:M11" si="14">I10/$L$9</f>
        <v>2.419252816681051</v>
      </c>
      <c r="N10" s="29">
        <f t="shared" ref="N10:N11" si="15">J10/$L$9</f>
        <v>2.0573865520203336</v>
      </c>
      <c r="O10" s="29">
        <f t="shared" ref="O10:O11" si="16">K10/$L$9</f>
        <v>2.1896741744604618</v>
      </c>
      <c r="P10" s="53">
        <f t="shared" si="7"/>
        <v>2.2221045143872824</v>
      </c>
      <c r="Q10" s="54">
        <f t="shared" si="8"/>
        <v>0.10571280840986416</v>
      </c>
      <c r="R10" s="21" t="s">
        <v>39</v>
      </c>
      <c r="S10" s="16"/>
      <c r="T10" s="16"/>
    </row>
    <row r="11" spans="1:20">
      <c r="A11" s="26"/>
      <c r="B11" s="19" t="s">
        <v>29</v>
      </c>
      <c r="C11" s="20">
        <v>117.3529048068042</v>
      </c>
      <c r="D11" s="20">
        <v>120.34768939666453</v>
      </c>
      <c r="E11" s="20">
        <v>116.61592620112468</v>
      </c>
      <c r="F11" s="20">
        <v>634.94481067907657</v>
      </c>
      <c r="G11" s="20">
        <v>659.4044091961473</v>
      </c>
      <c r="H11" s="20">
        <v>615.25632569386562</v>
      </c>
      <c r="I11" s="29">
        <f t="shared" si="0"/>
        <v>5.4105589608060729</v>
      </c>
      <c r="J11" s="29">
        <f t="shared" si="1"/>
        <v>5.4791613574130063</v>
      </c>
      <c r="K11" s="29">
        <f t="shared" si="2"/>
        <v>5.2759202429413277</v>
      </c>
      <c r="L11" s="29"/>
      <c r="M11" s="29">
        <f t="shared" si="14"/>
        <v>3.4711127510799282</v>
      </c>
      <c r="N11" s="29">
        <f t="shared" si="15"/>
        <v>3.5151242211224787</v>
      </c>
      <c r="O11" s="29">
        <f t="shared" si="16"/>
        <v>3.3847360617665299</v>
      </c>
      <c r="P11" s="53">
        <f t="shared" si="7"/>
        <v>3.4569910113229789</v>
      </c>
      <c r="Q11" s="54">
        <f t="shared" si="8"/>
        <v>3.8296369172461285E-2</v>
      </c>
      <c r="R11" s="21" t="s">
        <v>39</v>
      </c>
      <c r="S11" s="16"/>
      <c r="T11" s="16"/>
    </row>
    <row r="12" spans="1:20">
      <c r="A12" s="22" t="s">
        <v>4</v>
      </c>
      <c r="B12" s="23" t="s">
        <v>27</v>
      </c>
      <c r="C12" s="24">
        <v>54.957667034520377</v>
      </c>
      <c r="D12" s="24">
        <v>54.600853844907341</v>
      </c>
      <c r="E12" s="24">
        <v>52.50810056501895</v>
      </c>
      <c r="F12" s="24">
        <v>23.719530150681596</v>
      </c>
      <c r="G12" s="24">
        <v>23.874535807428789</v>
      </c>
      <c r="H12" s="24">
        <v>25.315973079157487</v>
      </c>
      <c r="I12" s="30">
        <f t="shared" si="0"/>
        <v>0.43159638009711593</v>
      </c>
      <c r="J12" s="30">
        <f t="shared" si="1"/>
        <v>0.43725572268968432</v>
      </c>
      <c r="K12" s="30">
        <f t="shared" si="2"/>
        <v>0.48213461935858071</v>
      </c>
      <c r="L12" s="30">
        <f>AVERAGE(I12:K12)</f>
        <v>0.45032890738179371</v>
      </c>
      <c r="M12" s="30">
        <f>I12/$L$12</f>
        <v>0.95840256537474255</v>
      </c>
      <c r="N12" s="30">
        <f t="shared" ref="N12:O12" si="17">J12/$L$12</f>
        <v>0.97096969686419488</v>
      </c>
      <c r="O12" s="30">
        <f t="shared" si="17"/>
        <v>1.0706277377610622</v>
      </c>
      <c r="P12" s="55">
        <f t="shared" si="7"/>
        <v>1</v>
      </c>
      <c r="Q12" s="56">
        <f t="shared" si="8"/>
        <v>3.5499723963257047E-2</v>
      </c>
      <c r="R12" s="31"/>
      <c r="S12" s="16"/>
      <c r="T12" s="16"/>
    </row>
    <row r="13" spans="1:20">
      <c r="A13" s="22"/>
      <c r="B13" s="23" t="s">
        <v>28</v>
      </c>
      <c r="C13" s="24">
        <v>57.148049788874395</v>
      </c>
      <c r="D13" s="24">
        <v>57.521508745821365</v>
      </c>
      <c r="E13" s="24">
        <v>57.521508745821365</v>
      </c>
      <c r="F13" s="24">
        <v>35.753939737825846</v>
      </c>
      <c r="G13" s="24">
        <v>38.160358579050751</v>
      </c>
      <c r="H13" s="24">
        <v>36.222766176928076</v>
      </c>
      <c r="I13" s="30">
        <f t="shared" si="0"/>
        <v>0.62563709295267034</v>
      </c>
      <c r="J13" s="30">
        <f t="shared" si="1"/>
        <v>0.66341025141874255</v>
      </c>
      <c r="K13" s="30">
        <f t="shared" si="2"/>
        <v>0.62972559250820193</v>
      </c>
      <c r="L13" s="30"/>
      <c r="M13" s="30">
        <f t="shared" ref="M13:M14" si="18">I13/$L$12</f>
        <v>1.389289212167427</v>
      </c>
      <c r="N13" s="30">
        <f t="shared" ref="N13:N14" si="19">J13/$L$12</f>
        <v>1.4731682566766608</v>
      </c>
      <c r="O13" s="30">
        <f t="shared" ref="O13:O14" si="20">K13/$L$12</f>
        <v>1.3983681309055156</v>
      </c>
      <c r="P13" s="55">
        <f t="shared" si="7"/>
        <v>1.4202751999165344</v>
      </c>
      <c r="Q13" s="56">
        <f t="shared" si="8"/>
        <v>2.6576074963744287E-2</v>
      </c>
      <c r="R13" s="31" t="s">
        <v>40</v>
      </c>
      <c r="S13" s="16"/>
      <c r="T13" s="16"/>
    </row>
    <row r="14" spans="1:20">
      <c r="A14" s="25"/>
      <c r="B14" s="23" t="s">
        <v>29</v>
      </c>
      <c r="C14" s="24">
        <v>45.804205008132335</v>
      </c>
      <c r="D14" s="24">
        <v>50.675856467466751</v>
      </c>
      <c r="E14" s="24">
        <v>44.944328600743717</v>
      </c>
      <c r="F14" s="24">
        <v>44.661305403241549</v>
      </c>
      <c r="G14" s="24">
        <v>43.272699792987353</v>
      </c>
      <c r="H14" s="24">
        <v>44.661305403241549</v>
      </c>
      <c r="I14" s="30">
        <f t="shared" si="0"/>
        <v>0.97504815104447573</v>
      </c>
      <c r="J14" s="30">
        <f t="shared" si="1"/>
        <v>0.85391156281232017</v>
      </c>
      <c r="K14" s="30">
        <f t="shared" si="2"/>
        <v>0.99370280508545672</v>
      </c>
      <c r="L14" s="30"/>
      <c r="M14" s="30">
        <f t="shared" si="18"/>
        <v>2.1651911193385134</v>
      </c>
      <c r="N14" s="30">
        <f t="shared" si="19"/>
        <v>1.8961953115045416</v>
      </c>
      <c r="O14" s="30">
        <f t="shared" si="20"/>
        <v>2.2066156287030996</v>
      </c>
      <c r="P14" s="55">
        <f t="shared" si="7"/>
        <v>2.0893340198487182</v>
      </c>
      <c r="Q14" s="56">
        <f t="shared" si="8"/>
        <v>9.7306933616721047E-2</v>
      </c>
      <c r="R14" s="31" t="s">
        <v>39</v>
      </c>
      <c r="S14" s="16"/>
      <c r="T14" s="16"/>
    </row>
    <row r="15" spans="1:20">
      <c r="C15" s="12"/>
      <c r="D15" s="12"/>
      <c r="E15" s="12"/>
      <c r="F15" s="12"/>
      <c r="G15" s="12"/>
      <c r="H15" s="12"/>
    </row>
    <row r="16" spans="1:20">
      <c r="C16" s="12"/>
      <c r="D16" s="12"/>
      <c r="E16" s="12"/>
      <c r="F16" s="12"/>
      <c r="G16" s="12"/>
      <c r="H16" s="12"/>
    </row>
    <row r="17" spans="3:8">
      <c r="C17" s="12"/>
      <c r="D17" s="12"/>
      <c r="E17" s="12"/>
      <c r="F17" s="12"/>
      <c r="G17" s="12"/>
      <c r="H17" s="12"/>
    </row>
    <row r="18" spans="3:8">
      <c r="C18" s="12"/>
      <c r="D18" s="12"/>
      <c r="E18" s="12"/>
      <c r="F18" s="12"/>
      <c r="G18" s="12"/>
      <c r="H18" s="12"/>
    </row>
    <row r="19" spans="3:8">
      <c r="C19" s="12"/>
      <c r="D19" s="12"/>
      <c r="E19" s="12"/>
      <c r="F19" s="12"/>
      <c r="G19" s="12"/>
      <c r="H19" s="12"/>
    </row>
    <row r="20" spans="3:8">
      <c r="C20" s="12"/>
      <c r="D20" s="12"/>
      <c r="E20" s="12"/>
      <c r="F20" s="12"/>
      <c r="G20" s="12"/>
      <c r="H20" s="12"/>
    </row>
    <row r="21" spans="3:8">
      <c r="C21" s="12"/>
      <c r="D21" s="12"/>
      <c r="E21" s="12"/>
      <c r="F21" s="12"/>
      <c r="G21" s="12"/>
      <c r="H21" s="12"/>
    </row>
    <row r="22" spans="3:8">
      <c r="C22" s="12"/>
      <c r="D22" s="12"/>
      <c r="E22" s="12"/>
      <c r="F22" s="12"/>
      <c r="G22" s="12"/>
      <c r="H22" s="12"/>
    </row>
    <row r="23" spans="3:8">
      <c r="C23" s="12"/>
      <c r="D23" s="12"/>
      <c r="E23" s="12"/>
      <c r="F23" s="12"/>
      <c r="G23" s="12"/>
      <c r="H23" s="12"/>
    </row>
    <row r="24" spans="3:8">
      <c r="C24" s="12"/>
      <c r="D24" s="12"/>
      <c r="E24" s="12"/>
      <c r="F24" s="12"/>
      <c r="G24" s="12"/>
      <c r="H24" s="12"/>
    </row>
    <row r="25" spans="3:8">
      <c r="C25" s="12"/>
      <c r="D25" s="12"/>
      <c r="E25" s="12"/>
      <c r="F25" s="12"/>
      <c r="G25" s="12"/>
      <c r="H25" s="12"/>
    </row>
    <row r="26" spans="3:8">
      <c r="C26" s="12"/>
      <c r="D26" s="12"/>
      <c r="E26" s="12"/>
      <c r="F26" s="12"/>
      <c r="G26" s="12"/>
      <c r="H26" s="12"/>
    </row>
    <row r="27" spans="3:8">
      <c r="C27" s="12"/>
      <c r="D27" s="12"/>
      <c r="E27" s="12"/>
      <c r="F27" s="12"/>
      <c r="G27" s="12"/>
      <c r="H27" s="12"/>
    </row>
    <row r="28" spans="3:8">
      <c r="C28" s="12"/>
      <c r="D28" s="12"/>
      <c r="E28" s="12"/>
      <c r="F28" s="12"/>
      <c r="G28" s="12"/>
      <c r="H28" s="12"/>
    </row>
    <row r="29" spans="3:8">
      <c r="C29" s="12"/>
      <c r="D29" s="12"/>
      <c r="E29" s="12"/>
      <c r="F29" s="12"/>
      <c r="G29" s="12"/>
      <c r="H29" s="12"/>
    </row>
    <row r="30" spans="3:8">
      <c r="C30" s="12"/>
      <c r="D30" s="12"/>
      <c r="E30" s="12"/>
      <c r="F30" s="12"/>
      <c r="G30" s="12"/>
      <c r="H30" s="12"/>
    </row>
    <row r="31" spans="3:8">
      <c r="C31" s="12"/>
      <c r="D31" s="12"/>
      <c r="E31" s="12"/>
      <c r="F31" s="12"/>
      <c r="G31" s="12"/>
      <c r="H31" s="12"/>
    </row>
    <row r="32" spans="3:8">
      <c r="C32" s="12"/>
      <c r="D32" s="12"/>
      <c r="E32" s="12"/>
      <c r="F32" s="12"/>
      <c r="G32" s="12"/>
      <c r="H32" s="12"/>
    </row>
    <row r="33" spans="3:8">
      <c r="C33" s="12"/>
      <c r="D33" s="12"/>
      <c r="E33" s="12"/>
      <c r="F33" s="12"/>
      <c r="G33" s="12"/>
      <c r="H33" s="1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S26"/>
  <sheetViews>
    <sheetView zoomScale="101" workbookViewId="0">
      <selection activeCell="V12" sqref="V12"/>
    </sheetView>
  </sheetViews>
  <sheetFormatPr baseColWidth="10" defaultRowHeight="14" x14ac:dyDescent="0"/>
  <cols>
    <col min="1" max="1" width="11.5" style="13" bestFit="1" customWidth="1"/>
    <col min="2" max="2" width="12.1640625" style="13" bestFit="1" customWidth="1"/>
    <col min="3" max="3" width="11.83203125" style="13" bestFit="1" customWidth="1"/>
    <col min="4" max="12" width="10.83203125" style="13"/>
    <col min="13" max="13" width="15.83203125" style="13" bestFit="1" customWidth="1"/>
    <col min="14" max="14" width="18.33203125" style="13" bestFit="1" customWidth="1"/>
    <col min="15" max="18" width="10.83203125" style="13"/>
    <col min="19" max="19" width="7.83203125" style="13" customWidth="1"/>
    <col min="20" max="16384" width="10.83203125" style="13"/>
  </cols>
  <sheetData>
    <row r="1" spans="1:19" ht="16">
      <c r="A1" s="32" t="s">
        <v>0</v>
      </c>
      <c r="B1" s="32" t="s">
        <v>49</v>
      </c>
      <c r="C1" s="27" t="s">
        <v>11</v>
      </c>
      <c r="D1" s="27" t="s">
        <v>9</v>
      </c>
      <c r="E1" s="27"/>
      <c r="F1" s="33"/>
      <c r="G1" s="27" t="s">
        <v>10</v>
      </c>
      <c r="H1" s="27"/>
      <c r="I1" s="33"/>
      <c r="J1" s="27" t="s">
        <v>45</v>
      </c>
      <c r="K1" s="33"/>
      <c r="L1" s="33"/>
      <c r="M1" s="27" t="s">
        <v>35</v>
      </c>
      <c r="N1" s="27" t="s">
        <v>44</v>
      </c>
      <c r="O1" s="33"/>
      <c r="P1" s="33"/>
      <c r="Q1" s="40" t="s">
        <v>34</v>
      </c>
      <c r="R1" s="40" t="s">
        <v>48</v>
      </c>
      <c r="S1" s="17" t="s">
        <v>43</v>
      </c>
    </row>
    <row r="2" spans="1:19" ht="16">
      <c r="A2" s="32"/>
      <c r="B2" s="32"/>
      <c r="C2" s="33"/>
      <c r="D2" s="14" t="s">
        <v>5</v>
      </c>
      <c r="E2" s="14" t="s">
        <v>6</v>
      </c>
      <c r="F2" s="14" t="s">
        <v>26</v>
      </c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 t="s">
        <v>46</v>
      </c>
    </row>
    <row r="3" spans="1:19" ht="16">
      <c r="A3" s="34" t="s">
        <v>1</v>
      </c>
      <c r="B3" s="34" t="s">
        <v>27</v>
      </c>
      <c r="C3" s="35" t="s">
        <v>31</v>
      </c>
      <c r="D3" s="36">
        <v>201.26276778765165</v>
      </c>
      <c r="E3" s="36">
        <v>198.78659591254757</v>
      </c>
      <c r="F3" s="36">
        <v>182.28573686758736</v>
      </c>
      <c r="G3" s="36">
        <v>330.23051688091897</v>
      </c>
      <c r="H3" s="36">
        <v>328.19278725114725</v>
      </c>
      <c r="I3" s="36">
        <v>316.22776601683825</v>
      </c>
      <c r="J3" s="41">
        <f t="shared" ref="J3:J26" si="0">G3/D3</f>
        <v>1.6407928824139923</v>
      </c>
      <c r="K3" s="41">
        <f t="shared" ref="K3:K26" si="1">H3/E3</f>
        <v>1.6509804684996443</v>
      </c>
      <c r="L3" s="41">
        <f t="shared" ref="L3:L26" si="2">I3/F3</f>
        <v>1.7347916049325711</v>
      </c>
      <c r="M3" s="41">
        <f>AVERAGE(J3:L3)</f>
        <v>1.6755216519487359</v>
      </c>
      <c r="N3" s="41">
        <f>J3/$M$3</f>
        <v>0.97927286138358649</v>
      </c>
      <c r="O3" s="41">
        <f t="shared" ref="O3:P3" si="3">K3/$M$3</f>
        <v>0.98535310873449544</v>
      </c>
      <c r="P3" s="41">
        <f t="shared" si="3"/>
        <v>1.0353740298819181</v>
      </c>
      <c r="Q3" s="42">
        <f>AVERAGE(N3:P3)</f>
        <v>1</v>
      </c>
      <c r="R3" s="43">
        <f>STDEV(N3:P3)/SQRT(3)</f>
        <v>1.7773893256938983E-2</v>
      </c>
      <c r="S3" s="44"/>
    </row>
    <row r="4" spans="1:19" ht="16">
      <c r="A4" s="34"/>
      <c r="B4" s="34"/>
      <c r="C4" s="35" t="s">
        <v>32</v>
      </c>
      <c r="D4" s="36">
        <v>385.49744623988767</v>
      </c>
      <c r="E4" s="36">
        <v>387.89097711234734</v>
      </c>
      <c r="F4" s="36">
        <v>360.12362483897334</v>
      </c>
      <c r="G4" s="36">
        <v>433.60748873354868</v>
      </c>
      <c r="H4" s="36">
        <v>385.49744623988767</v>
      </c>
      <c r="I4" s="36">
        <v>425.63002645495021</v>
      </c>
      <c r="J4" s="41">
        <f t="shared" si="0"/>
        <v>1.1247998993584074</v>
      </c>
      <c r="K4" s="41">
        <f t="shared" si="1"/>
        <v>0.99382937213368994</v>
      </c>
      <c r="L4" s="41">
        <f t="shared" si="2"/>
        <v>1.1818997619088933</v>
      </c>
      <c r="M4" s="41"/>
      <c r="N4" s="41">
        <f t="shared" ref="N4:N5" si="4">J4/$M$3</f>
        <v>0.67131325820242016</v>
      </c>
      <c r="O4" s="41">
        <f t="shared" ref="O4:O5" si="5">K4/$M$3</f>
        <v>0.59314624253157489</v>
      </c>
      <c r="P4" s="41">
        <f t="shared" ref="P4:P5" si="6">L4/$M$3</f>
        <v>0.70539211506713173</v>
      </c>
      <c r="Q4" s="42">
        <f t="shared" ref="Q4:Q26" si="7">AVERAGE(N4:P4)</f>
        <v>0.65661720526704226</v>
      </c>
      <c r="R4" s="43">
        <f t="shared" ref="R4:R26" si="8">STDEV(N4:P4)/SQRT(3)</f>
        <v>3.3225313914878672E-2</v>
      </c>
      <c r="S4" s="44"/>
    </row>
    <row r="5" spans="1:19" ht="16">
      <c r="A5" s="34"/>
      <c r="B5" s="34"/>
      <c r="C5" s="34" t="s">
        <v>33</v>
      </c>
      <c r="D5" s="36">
        <v>304.69895709035103</v>
      </c>
      <c r="E5" s="36">
        <v>304.69895709035103</v>
      </c>
      <c r="F5" s="36">
        <v>302.81877321489367</v>
      </c>
      <c r="G5" s="36">
        <v>184.55636690072456</v>
      </c>
      <c r="H5" s="36">
        <v>180.04304280238199</v>
      </c>
      <c r="I5" s="36">
        <v>184.55636690072456</v>
      </c>
      <c r="J5" s="41">
        <f t="shared" si="0"/>
        <v>0.60570068458094151</v>
      </c>
      <c r="K5" s="41">
        <f t="shared" si="1"/>
        <v>0.59088828042491337</v>
      </c>
      <c r="L5" s="41">
        <f t="shared" si="2"/>
        <v>0.60946144435290728</v>
      </c>
      <c r="M5" s="41"/>
      <c r="N5" s="41">
        <f t="shared" si="4"/>
        <v>0.36149976568579339</v>
      </c>
      <c r="O5" s="41">
        <f t="shared" si="5"/>
        <v>0.35265929254789014</v>
      </c>
      <c r="P5" s="41">
        <f t="shared" si="6"/>
        <v>0.36374429637723016</v>
      </c>
      <c r="Q5" s="42">
        <f t="shared" si="7"/>
        <v>0.35930111820363786</v>
      </c>
      <c r="R5" s="43">
        <f t="shared" si="8"/>
        <v>3.3835319582359636E-3</v>
      </c>
      <c r="S5" s="44"/>
    </row>
    <row r="6" spans="1:19" ht="16">
      <c r="A6" s="34"/>
      <c r="B6" s="34" t="s">
        <v>28</v>
      </c>
      <c r="C6" s="35" t="s">
        <v>31</v>
      </c>
      <c r="D6" s="36">
        <v>90.012137570909644</v>
      </c>
      <c r="E6" s="36">
        <v>97.554501004687395</v>
      </c>
      <c r="F6" s="36">
        <v>95.759704161705415</v>
      </c>
      <c r="G6" s="36">
        <v>274.26604443329359</v>
      </c>
      <c r="H6" s="36">
        <v>282.88694346259723</v>
      </c>
      <c r="I6" s="36">
        <v>284.64337178449085</v>
      </c>
      <c r="J6" s="41">
        <f t="shared" si="0"/>
        <v>3.0469895709035089</v>
      </c>
      <c r="K6" s="41">
        <f t="shared" si="1"/>
        <v>2.8997836137668811</v>
      </c>
      <c r="L6" s="41">
        <f t="shared" si="2"/>
        <v>2.9724754715597856</v>
      </c>
      <c r="M6" s="41">
        <f>AVERAGE(J6:L6)</f>
        <v>2.9730828854100584</v>
      </c>
      <c r="N6" s="41">
        <f>J6/$M$6</f>
        <v>1.02485860244803</v>
      </c>
      <c r="O6" s="41">
        <f t="shared" ref="O6:P6" si="9">K6/$M$6</f>
        <v>0.97534570193018089</v>
      </c>
      <c r="P6" s="41">
        <f t="shared" si="9"/>
        <v>0.99979569562178927</v>
      </c>
      <c r="Q6" s="42">
        <f t="shared" si="7"/>
        <v>1</v>
      </c>
      <c r="R6" s="43">
        <f t="shared" si="8"/>
        <v>1.4293508254120374E-2</v>
      </c>
      <c r="S6" s="44"/>
    </row>
    <row r="7" spans="1:19" ht="16">
      <c r="A7" s="34"/>
      <c r="B7" s="34"/>
      <c r="C7" s="35" t="s">
        <v>32</v>
      </c>
      <c r="D7" s="36">
        <v>223.59514307623371</v>
      </c>
      <c r="E7" s="36">
        <v>208.87789064858015</v>
      </c>
      <c r="F7" s="36">
        <v>211.47976405850875</v>
      </c>
      <c r="G7" s="36">
        <v>450.01377359398748</v>
      </c>
      <c r="H7" s="36">
        <v>415.22124843424581</v>
      </c>
      <c r="I7" s="36">
        <v>464.15888336127819</v>
      </c>
      <c r="J7" s="41">
        <f t="shared" si="0"/>
        <v>2.0126276778765155</v>
      </c>
      <c r="K7" s="41">
        <f t="shared" si="1"/>
        <v>1.9878659591254748</v>
      </c>
      <c r="L7" s="41">
        <f t="shared" si="2"/>
        <v>2.1948146453996533</v>
      </c>
      <c r="M7" s="41"/>
      <c r="N7" s="41">
        <f t="shared" ref="N7:N8" si="10">J7/$M$6</f>
        <v>0.67694973717455798</v>
      </c>
      <c r="O7" s="41">
        <f t="shared" ref="O7:O8" si="11">K7/$M$6</f>
        <v>0.66862110332699354</v>
      </c>
      <c r="P7" s="41">
        <f t="shared" ref="P7:P8" si="12">L7/$M$6</f>
        <v>0.73822854255774861</v>
      </c>
      <c r="Q7" s="42">
        <f t="shared" si="7"/>
        <v>0.69459979435309993</v>
      </c>
      <c r="R7" s="43">
        <f t="shared" si="8"/>
        <v>2.1946467353313522E-2</v>
      </c>
      <c r="S7" s="44" t="s">
        <v>42</v>
      </c>
    </row>
    <row r="8" spans="1:19" ht="16">
      <c r="A8" s="34"/>
      <c r="B8" s="34"/>
      <c r="C8" s="34" t="s">
        <v>33</v>
      </c>
      <c r="D8" s="36">
        <v>152.3335976577182</v>
      </c>
      <c r="E8" s="36">
        <v>152.3335976577182</v>
      </c>
      <c r="F8" s="36">
        <v>154.23113088133343</v>
      </c>
      <c r="G8" s="36">
        <v>202.51239642430033</v>
      </c>
      <c r="H8" s="36">
        <v>205.03497848313501</v>
      </c>
      <c r="I8" s="36">
        <v>211.47976405850875</v>
      </c>
      <c r="J8" s="41">
        <f t="shared" si="0"/>
        <v>1.3294007332468443</v>
      </c>
      <c r="K8" s="41">
        <f t="shared" si="1"/>
        <v>1.3459603241553628</v>
      </c>
      <c r="L8" s="41">
        <f t="shared" si="2"/>
        <v>1.3711872749038121</v>
      </c>
      <c r="M8" s="41"/>
      <c r="N8" s="41">
        <f t="shared" si="10"/>
        <v>0.44714553360441833</v>
      </c>
      <c r="O8" s="41">
        <f t="shared" si="11"/>
        <v>0.4527153718991333</v>
      </c>
      <c r="P8" s="41">
        <f t="shared" si="12"/>
        <v>0.46120048708789796</v>
      </c>
      <c r="Q8" s="42">
        <f t="shared" si="7"/>
        <v>0.45368713086381646</v>
      </c>
      <c r="R8" s="43">
        <f t="shared" si="8"/>
        <v>4.0863050126724379E-3</v>
      </c>
      <c r="S8" s="44" t="s">
        <v>41</v>
      </c>
    </row>
    <row r="9" spans="1:19" ht="16">
      <c r="A9" s="37" t="s">
        <v>2</v>
      </c>
      <c r="B9" s="37" t="s">
        <v>27</v>
      </c>
      <c r="C9" s="38" t="s">
        <v>31</v>
      </c>
      <c r="D9" s="39">
        <v>827.51862601752453</v>
      </c>
      <c r="E9" s="39">
        <v>756.63928955031702</v>
      </c>
      <c r="F9" s="39">
        <v>728.15229425615223</v>
      </c>
      <c r="G9" s="39">
        <v>887.83719081936647</v>
      </c>
      <c r="H9" s="39">
        <v>916.68942689529479</v>
      </c>
      <c r="I9" s="39">
        <v>791.28572922778858</v>
      </c>
      <c r="J9" s="45">
        <f t="shared" si="0"/>
        <v>1.0728908847552208</v>
      </c>
      <c r="K9" s="45">
        <f t="shared" si="1"/>
        <v>1.2115276586285892</v>
      </c>
      <c r="L9" s="45">
        <f t="shared" si="2"/>
        <v>1.0867036133370021</v>
      </c>
      <c r="M9" s="45">
        <f>AVERAGE(J9:L9)</f>
        <v>1.1237073855736039</v>
      </c>
      <c r="N9" s="45">
        <f>J9/$M$9</f>
        <v>0.9547778171873067</v>
      </c>
      <c r="O9" s="45">
        <f t="shared" ref="O9:P9" si="13">K9/$M$9</f>
        <v>1.0781522611512933</v>
      </c>
      <c r="P9" s="45">
        <f t="shared" si="13"/>
        <v>0.96706992166140027</v>
      </c>
      <c r="Q9" s="46">
        <f t="shared" si="7"/>
        <v>1</v>
      </c>
      <c r="R9" s="47">
        <f t="shared" si="8"/>
        <v>3.9236912469405874E-2</v>
      </c>
      <c r="S9" s="48"/>
    </row>
    <row r="10" spans="1:19" ht="16">
      <c r="A10" s="37"/>
      <c r="B10" s="37"/>
      <c r="C10" s="38" t="s">
        <v>32</v>
      </c>
      <c r="D10" s="39">
        <v>1199.1924591569116</v>
      </c>
      <c r="E10" s="39">
        <v>1230.2687708123824</v>
      </c>
      <c r="F10" s="39">
        <v>1132.1106838271457</v>
      </c>
      <c r="G10" s="39">
        <v>983.50773026744821</v>
      </c>
      <c r="H10" s="39">
        <v>887.83719081936647</v>
      </c>
      <c r="I10" s="39">
        <v>887.83719081936647</v>
      </c>
      <c r="J10" s="45">
        <f t="shared" si="0"/>
        <v>0.82014169014946958</v>
      </c>
      <c r="K10" s="45">
        <f t="shared" si="1"/>
        <v>0.72166116208338904</v>
      </c>
      <c r="L10" s="45">
        <f t="shared" si="2"/>
        <v>0.78423179244099794</v>
      </c>
      <c r="M10" s="45"/>
      <c r="N10" s="45">
        <f t="shared" ref="N10:N11" si="14">J10/$M$9</f>
        <v>0.72985343042025375</v>
      </c>
      <c r="O10" s="45">
        <f t="shared" ref="O10:O11" si="15">K10/$M$9</f>
        <v>0.64221448692802907</v>
      </c>
      <c r="P10" s="45">
        <f t="shared" ref="P10:P11" si="16">L10/$M$9</f>
        <v>0.6978968034820574</v>
      </c>
      <c r="Q10" s="46">
        <f t="shared" si="7"/>
        <v>0.68998824027677996</v>
      </c>
      <c r="R10" s="47">
        <f t="shared" si="8"/>
        <v>2.560634773571609E-2</v>
      </c>
      <c r="S10" s="48"/>
    </row>
    <row r="11" spans="1:19" ht="16">
      <c r="A11" s="37"/>
      <c r="B11" s="37"/>
      <c r="C11" s="38" t="s">
        <v>33</v>
      </c>
      <c r="D11" s="39">
        <v>1471.5593340706625</v>
      </c>
      <c r="E11" s="39">
        <v>1443.5919261872039</v>
      </c>
      <c r="F11" s="39">
        <v>1452.8548322874308</v>
      </c>
      <c r="G11" s="39">
        <v>518.80003892896195</v>
      </c>
      <c r="H11" s="39">
        <v>489.7788193684471</v>
      </c>
      <c r="I11" s="39">
        <v>492.92151858377991</v>
      </c>
      <c r="J11" s="45">
        <f t="shared" si="0"/>
        <v>0.35255122027179486</v>
      </c>
      <c r="K11" s="45">
        <f t="shared" si="1"/>
        <v>0.33927788766597256</v>
      </c>
      <c r="L11" s="45">
        <f t="shared" si="2"/>
        <v>0.33927788766597228</v>
      </c>
      <c r="M11" s="45"/>
      <c r="N11" s="45">
        <f t="shared" si="14"/>
        <v>0.31373934602363829</v>
      </c>
      <c r="O11" s="45">
        <f t="shared" si="15"/>
        <v>0.30192725617157523</v>
      </c>
      <c r="P11" s="45">
        <f t="shared" si="16"/>
        <v>0.30192725617157495</v>
      </c>
      <c r="Q11" s="46">
        <f t="shared" si="7"/>
        <v>0.30586461945559612</v>
      </c>
      <c r="R11" s="47">
        <f t="shared" si="8"/>
        <v>3.9373632840210655E-3</v>
      </c>
      <c r="S11" s="48"/>
    </row>
    <row r="12" spans="1:19" ht="16">
      <c r="A12" s="37"/>
      <c r="B12" s="37" t="s">
        <v>28</v>
      </c>
      <c r="C12" s="38" t="s">
        <v>31</v>
      </c>
      <c r="D12" s="39">
        <v>447.82786305028327</v>
      </c>
      <c r="E12" s="39">
        <v>471.33895361574088</v>
      </c>
      <c r="F12" s="39">
        <v>471.33895361574088</v>
      </c>
      <c r="G12" s="39">
        <v>709.75933154280233</v>
      </c>
      <c r="H12" s="39">
        <v>700.73781649061391</v>
      </c>
      <c r="I12" s="39">
        <v>751.81521591605565</v>
      </c>
      <c r="J12" s="45">
        <f t="shared" si="0"/>
        <v>1.5848931924611147</v>
      </c>
      <c r="K12" s="45">
        <f t="shared" si="1"/>
        <v>1.4866961686809583</v>
      </c>
      <c r="L12" s="45">
        <f t="shared" si="2"/>
        <v>1.5950627677783089</v>
      </c>
      <c r="M12" s="45">
        <f>AVERAGE(J12:L12)</f>
        <v>1.5555507096401273</v>
      </c>
      <c r="N12" s="45">
        <f>J12/$M$12</f>
        <v>1.0188630834335035</v>
      </c>
      <c r="O12" s="45">
        <f t="shared" ref="O12:P12" si="17">K12/$M$12</f>
        <v>0.95573622863436047</v>
      </c>
      <c r="P12" s="45">
        <f t="shared" si="17"/>
        <v>1.025400687932136</v>
      </c>
      <c r="Q12" s="46">
        <f t="shared" si="7"/>
        <v>1</v>
      </c>
      <c r="R12" s="47">
        <f t="shared" si="8"/>
        <v>2.221220505170781E-2</v>
      </c>
      <c r="S12" s="48"/>
    </row>
    <row r="13" spans="1:19" ht="16">
      <c r="A13" s="37"/>
      <c r="B13" s="37"/>
      <c r="C13" s="38" t="s">
        <v>32</v>
      </c>
      <c r="D13" s="39">
        <v>723.50984397243087</v>
      </c>
      <c r="E13" s="39">
        <v>742.2591424902821</v>
      </c>
      <c r="F13" s="39">
        <v>756.63928955031702</v>
      </c>
      <c r="G13" s="39">
        <v>996.16971251494238</v>
      </c>
      <c r="H13" s="39">
        <v>952.55242917677811</v>
      </c>
      <c r="I13" s="39">
        <v>922.57142715476402</v>
      </c>
      <c r="J13" s="45">
        <f t="shared" si="0"/>
        <v>1.3768571648527579</v>
      </c>
      <c r="K13" s="45">
        <f t="shared" si="1"/>
        <v>1.2833151855576495</v>
      </c>
      <c r="L13" s="45">
        <f t="shared" si="2"/>
        <v>1.2193015085207419</v>
      </c>
      <c r="M13" s="45"/>
      <c r="N13" s="45">
        <f t="shared" ref="N13:N14" si="18">J13/$M$12</f>
        <v>0.88512522048946274</v>
      </c>
      <c r="O13" s="45">
        <f t="shared" ref="O13:O14" si="19">K13/$M$12</f>
        <v>0.82499090361029837</v>
      </c>
      <c r="P13" s="45">
        <f t="shared" ref="P13:P14" si="20">L13/$M$12</f>
        <v>0.78383912588926419</v>
      </c>
      <c r="Q13" s="46">
        <f t="shared" si="7"/>
        <v>0.83131841666300843</v>
      </c>
      <c r="R13" s="47">
        <f t="shared" si="8"/>
        <v>2.9409444661617663E-2</v>
      </c>
      <c r="S13" s="48" t="s">
        <v>40</v>
      </c>
    </row>
    <row r="14" spans="1:19" ht="16">
      <c r="A14" s="37"/>
      <c r="B14" s="37"/>
      <c r="C14" s="38" t="s">
        <v>33</v>
      </c>
      <c r="D14" s="39">
        <v>801.47298607167045</v>
      </c>
      <c r="E14" s="39">
        <v>817.00031169771592</v>
      </c>
      <c r="F14" s="39">
        <v>806.61569217661417</v>
      </c>
      <c r="G14" s="39">
        <v>439.31676586410418</v>
      </c>
      <c r="H14" s="39">
        <v>436.51583224016622</v>
      </c>
      <c r="I14" s="39">
        <v>444.97266557816664</v>
      </c>
      <c r="J14" s="45">
        <f t="shared" si="0"/>
        <v>0.54813671015584176</v>
      </c>
      <c r="K14" s="45">
        <f t="shared" si="1"/>
        <v>0.53429090049316141</v>
      </c>
      <c r="L14" s="45">
        <f t="shared" si="2"/>
        <v>0.55165386675955808</v>
      </c>
      <c r="M14" s="45"/>
      <c r="N14" s="45">
        <f t="shared" si="18"/>
        <v>0.35237469711460051</v>
      </c>
      <c r="O14" s="45">
        <f t="shared" si="19"/>
        <v>0.34347379174592657</v>
      </c>
      <c r="P14" s="45">
        <f t="shared" si="20"/>
        <v>0.35463573340349785</v>
      </c>
      <c r="Q14" s="46">
        <f t="shared" si="7"/>
        <v>0.35016140742134166</v>
      </c>
      <c r="R14" s="47">
        <f t="shared" si="8"/>
        <v>3.4069157039503602E-3</v>
      </c>
      <c r="S14" s="48" t="s">
        <v>42</v>
      </c>
    </row>
    <row r="15" spans="1:19" ht="16">
      <c r="A15" s="34" t="s">
        <v>3</v>
      </c>
      <c r="B15" s="34" t="s">
        <v>27</v>
      </c>
      <c r="C15" s="35" t="s">
        <v>31</v>
      </c>
      <c r="D15" s="36">
        <v>475.25104110579076</v>
      </c>
      <c r="E15" s="36">
        <v>478.1625917611247</v>
      </c>
      <c r="F15" s="36">
        <v>452.58787803301192</v>
      </c>
      <c r="G15" s="36">
        <v>689.80571865360639</v>
      </c>
      <c r="H15" s="36">
        <v>677.28152774414218</v>
      </c>
      <c r="I15" s="36">
        <v>641.05685964202348</v>
      </c>
      <c r="J15" s="41">
        <f t="shared" si="0"/>
        <v>1.4514554603575414</v>
      </c>
      <c r="K15" s="41">
        <f t="shared" si="1"/>
        <v>1.416425164606961</v>
      </c>
      <c r="L15" s="41">
        <f t="shared" si="2"/>
        <v>1.4164251646069597</v>
      </c>
      <c r="M15" s="41">
        <f>AVERAGE(J15:L15)</f>
        <v>1.428101929857154</v>
      </c>
      <c r="N15" s="41">
        <f>J15/$M$15</f>
        <v>1.0163528456982922</v>
      </c>
      <c r="O15" s="41">
        <f t="shared" ref="O15:P15" si="21">K15/$M$15</f>
        <v>0.99182357715085434</v>
      </c>
      <c r="P15" s="41">
        <f t="shared" si="21"/>
        <v>0.99182357715085345</v>
      </c>
      <c r="Q15" s="42">
        <f t="shared" si="7"/>
        <v>1</v>
      </c>
      <c r="R15" s="43">
        <f t="shared" si="8"/>
        <v>8.1764228491461033E-3</v>
      </c>
      <c r="S15" s="44"/>
    </row>
    <row r="16" spans="1:19" ht="16">
      <c r="A16" s="34"/>
      <c r="B16" s="34"/>
      <c r="C16" s="35" t="s">
        <v>32</v>
      </c>
      <c r="D16" s="36">
        <v>818.45978925132874</v>
      </c>
      <c r="E16" s="36">
        <v>803.59974043597458</v>
      </c>
      <c r="F16" s="36">
        <v>784.20518280647104</v>
      </c>
      <c r="G16" s="36">
        <v>793.8432347458953</v>
      </c>
      <c r="H16" s="36">
        <v>751.3842180360142</v>
      </c>
      <c r="I16" s="36">
        <v>818.45978925132874</v>
      </c>
      <c r="J16" s="41">
        <f t="shared" si="0"/>
        <v>0.96992331837346468</v>
      </c>
      <c r="K16" s="41">
        <f t="shared" si="1"/>
        <v>0.93502297254148936</v>
      </c>
      <c r="L16" s="41">
        <f t="shared" si="2"/>
        <v>1.0436806682688187</v>
      </c>
      <c r="M16" s="41"/>
      <c r="N16" s="41">
        <f t="shared" ref="N16:N17" si="22">J16/$M$15</f>
        <v>0.6791695313166346</v>
      </c>
      <c r="O16" s="41">
        <f t="shared" ref="O16:O17" si="23">K16/$M$15</f>
        <v>0.65473125761759532</v>
      </c>
      <c r="P16" s="41">
        <f t="shared" ref="P16:P17" si="24">L16/$M$15</f>
        <v>0.73081665002246221</v>
      </c>
      <c r="Q16" s="42">
        <f t="shared" si="7"/>
        <v>0.68823914631889738</v>
      </c>
      <c r="R16" s="43">
        <f t="shared" si="8"/>
        <v>2.2427216884606943E-2</v>
      </c>
      <c r="S16" s="44"/>
    </row>
    <row r="17" spans="1:19" ht="16">
      <c r="A17" s="34"/>
      <c r="B17" s="34"/>
      <c r="C17" s="34" t="s">
        <v>33</v>
      </c>
      <c r="D17" s="36">
        <v>864.7090942460768</v>
      </c>
      <c r="E17" s="36">
        <v>793.8432347458953</v>
      </c>
      <c r="F17" s="36">
        <v>789.00949235328289</v>
      </c>
      <c r="G17" s="36">
        <v>311.81658024940356</v>
      </c>
      <c r="H17" s="36">
        <v>304.29101207014924</v>
      </c>
      <c r="I17" s="36">
        <v>295.13894817829913</v>
      </c>
      <c r="J17" s="41">
        <f t="shared" si="0"/>
        <v>0.36060286901604804</v>
      </c>
      <c r="K17" s="41">
        <f t="shared" si="1"/>
        <v>0.38331373091256621</v>
      </c>
      <c r="L17" s="41">
        <f t="shared" si="2"/>
        <v>0.37406260766017402</v>
      </c>
      <c r="M17" s="41"/>
      <c r="N17" s="41">
        <f t="shared" si="22"/>
        <v>0.25250499385020603</v>
      </c>
      <c r="O17" s="41">
        <f t="shared" si="23"/>
        <v>0.26840782362846272</v>
      </c>
      <c r="P17" s="41">
        <f t="shared" si="24"/>
        <v>0.26192990839077546</v>
      </c>
      <c r="Q17" s="42">
        <f t="shared" si="7"/>
        <v>0.26094757528981477</v>
      </c>
      <c r="R17" s="43">
        <f t="shared" si="8"/>
        <v>4.6169518256090518E-3</v>
      </c>
      <c r="S17" s="44"/>
    </row>
    <row r="18" spans="1:19" ht="16">
      <c r="A18" s="34"/>
      <c r="B18" s="34" t="s">
        <v>28</v>
      </c>
      <c r="C18" s="35" t="s">
        <v>31</v>
      </c>
      <c r="D18" s="36">
        <v>284.5190866234891</v>
      </c>
      <c r="E18" s="36">
        <v>296.9470704624373</v>
      </c>
      <c r="F18" s="36">
        <v>293.34183562121228</v>
      </c>
      <c r="G18" s="36">
        <v>517.67638660501746</v>
      </c>
      <c r="H18" s="36">
        <v>563.88901458244879</v>
      </c>
      <c r="I18" s="36">
        <v>553.65098164157337</v>
      </c>
      <c r="J18" s="41">
        <f t="shared" si="0"/>
        <v>1.8194785901659771</v>
      </c>
      <c r="K18" s="41">
        <f t="shared" si="1"/>
        <v>1.8989546308852328</v>
      </c>
      <c r="L18" s="41">
        <f t="shared" si="2"/>
        <v>1.8873918221350949</v>
      </c>
      <c r="M18" s="41">
        <f>AVERAGE(J18:L18)</f>
        <v>1.8686083477287683</v>
      </c>
      <c r="N18" s="41">
        <f>J18/$M$18</f>
        <v>0.97370783576852438</v>
      </c>
      <c r="O18" s="41">
        <f t="shared" ref="O18:P18" si="25">K18/$M$18</f>
        <v>1.0162400447334774</v>
      </c>
      <c r="P18" s="41">
        <f t="shared" si="25"/>
        <v>1.0100521194979983</v>
      </c>
      <c r="Q18" s="42">
        <f t="shared" si="7"/>
        <v>1</v>
      </c>
      <c r="R18" s="43">
        <f t="shared" si="8"/>
        <v>1.3266888980479886E-2</v>
      </c>
      <c r="S18" s="44"/>
    </row>
    <row r="19" spans="1:19" ht="16">
      <c r="A19" s="34"/>
      <c r="B19" s="34"/>
      <c r="C19" s="35" t="s">
        <v>32</v>
      </c>
      <c r="D19" s="36">
        <v>496.01032417674344</v>
      </c>
      <c r="E19" s="36">
        <v>466.62232927030766</v>
      </c>
      <c r="F19" s="36">
        <v>466.62232927030766</v>
      </c>
      <c r="G19" s="36">
        <v>818.45978925132874</v>
      </c>
      <c r="H19" s="36">
        <v>808.52286768562487</v>
      </c>
      <c r="I19" s="36">
        <v>818.45978925132874</v>
      </c>
      <c r="J19" s="41">
        <f t="shared" si="0"/>
        <v>1.6500861965116815</v>
      </c>
      <c r="K19" s="41">
        <f t="shared" si="1"/>
        <v>1.7327136250637056</v>
      </c>
      <c r="L19" s="41">
        <f t="shared" si="2"/>
        <v>1.7540090516697213</v>
      </c>
      <c r="M19" s="41"/>
      <c r="N19" s="41">
        <f t="shared" ref="N19:N20" si="26">J19/$M$18</f>
        <v>0.88305620517927519</v>
      </c>
      <c r="O19" s="41">
        <f t="shared" ref="O19:O20" si="27">K19/$M$18</f>
        <v>0.92727490336311613</v>
      </c>
      <c r="P19" s="41">
        <f t="shared" ref="P19:P20" si="28">L19/$M$18</f>
        <v>0.93867131322711972</v>
      </c>
      <c r="Q19" s="42">
        <f t="shared" si="7"/>
        <v>0.91633414058983698</v>
      </c>
      <c r="R19" s="43">
        <f t="shared" si="8"/>
        <v>1.6961085640756539E-2</v>
      </c>
      <c r="S19" s="44" t="s">
        <v>39</v>
      </c>
    </row>
    <row r="20" spans="1:19" ht="16">
      <c r="A20" s="34"/>
      <c r="B20" s="34"/>
      <c r="C20" s="34" t="s">
        <v>33</v>
      </c>
      <c r="D20" s="36">
        <v>436.30259736855629</v>
      </c>
      <c r="E20" s="36">
        <v>420.60330315931219</v>
      </c>
      <c r="F20" s="36">
        <v>415.49675780588291</v>
      </c>
      <c r="G20" s="36">
        <v>390.8790915863205</v>
      </c>
      <c r="H20" s="36">
        <v>369.9727700926075</v>
      </c>
      <c r="I20" s="36">
        <v>354.48847654358849</v>
      </c>
      <c r="J20" s="41">
        <f t="shared" si="0"/>
        <v>0.89588990288805148</v>
      </c>
      <c r="K20" s="41">
        <f t="shared" si="1"/>
        <v>0.87962402414246532</v>
      </c>
      <c r="L20" s="41">
        <f t="shared" si="2"/>
        <v>0.85316785241728155</v>
      </c>
      <c r="M20" s="41"/>
      <c r="N20" s="41">
        <f t="shared" si="26"/>
        <v>0.47944231008973925</v>
      </c>
      <c r="O20" s="41">
        <f t="shared" si="27"/>
        <v>0.47073750109894313</v>
      </c>
      <c r="P20" s="41">
        <f t="shared" si="28"/>
        <v>0.45657927914871987</v>
      </c>
      <c r="Q20" s="42">
        <f t="shared" si="7"/>
        <v>0.46891969677913403</v>
      </c>
      <c r="R20" s="43">
        <f t="shared" si="8"/>
        <v>6.6622782730169144E-3</v>
      </c>
      <c r="S20" s="44" t="s">
        <v>39</v>
      </c>
    </row>
    <row r="21" spans="1:19" ht="16">
      <c r="A21" s="37" t="s">
        <v>4</v>
      </c>
      <c r="B21" s="37" t="s">
        <v>27</v>
      </c>
      <c r="C21" s="38" t="s">
        <v>31</v>
      </c>
      <c r="D21" s="39">
        <v>52.41365484418727</v>
      </c>
      <c r="E21" s="39">
        <v>51.747442291420676</v>
      </c>
      <c r="F21" s="39">
        <v>44.954976790018208</v>
      </c>
      <c r="G21" s="39">
        <v>34.14548873833602</v>
      </c>
      <c r="H21" s="39">
        <v>35.938136638046231</v>
      </c>
      <c r="I21" s="39">
        <v>32.235420019524639</v>
      </c>
      <c r="J21" s="45">
        <f t="shared" si="0"/>
        <v>0.65146170096021816</v>
      </c>
      <c r="K21" s="45">
        <f t="shared" si="1"/>
        <v>0.69449107137812094</v>
      </c>
      <c r="L21" s="45">
        <f t="shared" si="2"/>
        <v>0.71706009704096174</v>
      </c>
      <c r="M21" s="45">
        <f>AVERAGE(J21:L21)</f>
        <v>0.68767095645976684</v>
      </c>
      <c r="N21" s="45">
        <f>J21/$M$21</f>
        <v>0.94734508537926432</v>
      </c>
      <c r="O21" s="45">
        <f t="shared" ref="O21:P21" si="29">K21/$M$21</f>
        <v>1.0099177009793536</v>
      </c>
      <c r="P21" s="45">
        <f t="shared" si="29"/>
        <v>1.0427372136413826</v>
      </c>
      <c r="Q21" s="46">
        <f t="shared" si="7"/>
        <v>1.0000000000000002</v>
      </c>
      <c r="R21" s="47">
        <f t="shared" si="8"/>
        <v>2.7980261662649549E-2</v>
      </c>
      <c r="S21" s="48"/>
    </row>
    <row r="22" spans="1:19" ht="16">
      <c r="A22" s="37"/>
      <c r="B22" s="37"/>
      <c r="C22" s="38" t="s">
        <v>32</v>
      </c>
      <c r="D22" s="39">
        <v>92.611872812879284</v>
      </c>
      <c r="E22" s="39">
        <v>96.852561485993405</v>
      </c>
      <c r="F22" s="39">
        <v>92.611872812879284</v>
      </c>
      <c r="G22" s="39">
        <v>52.749970637026173</v>
      </c>
      <c r="H22" s="39">
        <v>47.013460816777105</v>
      </c>
      <c r="I22" s="39">
        <v>44.954976790018208</v>
      </c>
      <c r="J22" s="45">
        <f t="shared" si="0"/>
        <v>0.56958108107376892</v>
      </c>
      <c r="K22" s="45">
        <f t="shared" si="1"/>
        <v>0.48541267360880364</v>
      </c>
      <c r="L22" s="45">
        <f t="shared" si="2"/>
        <v>0.48541267360880364</v>
      </c>
      <c r="M22" s="45"/>
      <c r="N22" s="45">
        <f t="shared" ref="N22:N23" si="30">J22/$M$21</f>
        <v>0.82827561019307505</v>
      </c>
      <c r="O22" s="45">
        <f t="shared" ref="O22:O23" si="31">K22/$M$21</f>
        <v>0.70587927125464311</v>
      </c>
      <c r="P22" s="45">
        <f t="shared" ref="P22:P23" si="32">L22/$M$21</f>
        <v>0.70587927125464311</v>
      </c>
      <c r="Q22" s="46">
        <f t="shared" si="7"/>
        <v>0.7466780509007872</v>
      </c>
      <c r="R22" s="47">
        <f t="shared" si="8"/>
        <v>4.0798779646143979E-2</v>
      </c>
      <c r="S22" s="48"/>
    </row>
    <row r="23" spans="1:19" ht="16">
      <c r="A23" s="37"/>
      <c r="B23" s="37"/>
      <c r="C23" s="38" t="s">
        <v>33</v>
      </c>
      <c r="D23" s="39">
        <v>54.464197774113359</v>
      </c>
      <c r="E23" s="39">
        <v>58.434141337351726</v>
      </c>
      <c r="F23" s="39">
        <v>57.691404381022139</v>
      </c>
      <c r="G23" s="39">
        <v>19.699011985909817</v>
      </c>
      <c r="H23" s="39">
        <v>20.469682718075198</v>
      </c>
      <c r="I23" s="39">
        <v>19.078997695786519</v>
      </c>
      <c r="J23" s="45">
        <f t="shared" si="0"/>
        <v>0.36168736144081587</v>
      </c>
      <c r="K23" s="45">
        <f t="shared" si="1"/>
        <v>0.35030347412653362</v>
      </c>
      <c r="L23" s="45">
        <f t="shared" si="2"/>
        <v>0.33070780474989869</v>
      </c>
      <c r="M23" s="45"/>
      <c r="N23" s="45">
        <f t="shared" si="30"/>
        <v>0.52595992028343996</v>
      </c>
      <c r="O23" s="45">
        <f t="shared" si="31"/>
        <v>0.50940565518420089</v>
      </c>
      <c r="P23" s="45">
        <f t="shared" si="32"/>
        <v>0.48090994921820174</v>
      </c>
      <c r="Q23" s="46">
        <f t="shared" si="7"/>
        <v>0.50542517489528083</v>
      </c>
      <c r="R23" s="47">
        <f t="shared" si="8"/>
        <v>1.3156217044203359E-2</v>
      </c>
      <c r="S23" s="48"/>
    </row>
    <row r="24" spans="1:19" ht="16">
      <c r="A24" s="37"/>
      <c r="B24" s="37" t="s">
        <v>28</v>
      </c>
      <c r="C24" s="38" t="s">
        <v>31</v>
      </c>
      <c r="D24" s="39">
        <v>32.859932476006499</v>
      </c>
      <c r="E24" s="39">
        <v>34.807005884284052</v>
      </c>
      <c r="F24" s="39">
        <v>37.34411933886976</v>
      </c>
      <c r="G24" s="39">
        <v>41.900791057866705</v>
      </c>
      <c r="H24" s="39">
        <v>41.368204023885085</v>
      </c>
      <c r="I24" s="39">
        <v>44.668359215096245</v>
      </c>
      <c r="J24" s="45">
        <f t="shared" si="0"/>
        <v>1.2751332063284553</v>
      </c>
      <c r="K24" s="45">
        <f t="shared" si="1"/>
        <v>1.1885022274370207</v>
      </c>
      <c r="L24" s="45">
        <f t="shared" si="2"/>
        <v>1.1961283330787513</v>
      </c>
      <c r="M24" s="45">
        <f>AVERAGE(J24:L24)</f>
        <v>1.2199212556147423</v>
      </c>
      <c r="N24" s="45">
        <f>J24/$M$24</f>
        <v>1.0452586185047581</v>
      </c>
      <c r="O24" s="45">
        <f t="shared" ref="O24:P24" si="33">K24/$M$24</f>
        <v>0.9742450358716892</v>
      </c>
      <c r="P24" s="45">
        <f t="shared" si="33"/>
        <v>0.98049634562355314</v>
      </c>
      <c r="Q24" s="46">
        <f t="shared" si="7"/>
        <v>1.0000000000000002</v>
      </c>
      <c r="R24" s="47">
        <f t="shared" si="8"/>
        <v>2.2701149971773468E-2</v>
      </c>
      <c r="S24" s="48"/>
    </row>
    <row r="25" spans="1:19" ht="16">
      <c r="A25" s="37"/>
      <c r="B25" s="37"/>
      <c r="C25" s="38" t="s">
        <v>32</v>
      </c>
      <c r="D25" s="39">
        <v>99.362434161047929</v>
      </c>
      <c r="E25" s="39">
        <v>101.93734859388728</v>
      </c>
      <c r="F25" s="39">
        <v>99.362434161047929</v>
      </c>
      <c r="G25" s="39">
        <v>41.368204023885085</v>
      </c>
      <c r="H25" s="39">
        <v>40.842386526745138</v>
      </c>
      <c r="I25" s="39">
        <v>40.581989422437964</v>
      </c>
      <c r="J25" s="45">
        <f t="shared" si="0"/>
        <v>0.41633645927831198</v>
      </c>
      <c r="K25" s="45">
        <f t="shared" si="1"/>
        <v>0.40066165237884432</v>
      </c>
      <c r="L25" s="45">
        <f t="shared" si="2"/>
        <v>0.40842386526745256</v>
      </c>
      <c r="M25" s="45"/>
      <c r="N25" s="45">
        <f t="shared" ref="N25:N26" si="34">J25/$M$24</f>
        <v>0.34128142071638212</v>
      </c>
      <c r="O25" s="45">
        <f t="shared" ref="O25:O26" si="35">K25/$M$24</f>
        <v>0.32843238900443866</v>
      </c>
      <c r="P25" s="45">
        <f t="shared" ref="P25:P26" si="36">L25/$M$24</f>
        <v>0.3347952692746875</v>
      </c>
      <c r="Q25" s="46">
        <f t="shared" si="7"/>
        <v>0.3348363596651695</v>
      </c>
      <c r="R25" s="47">
        <f t="shared" si="8"/>
        <v>3.7092528582260624E-3</v>
      </c>
      <c r="S25" s="48" t="s">
        <v>39</v>
      </c>
    </row>
    <row r="26" spans="1:19" ht="16">
      <c r="A26" s="37"/>
      <c r="B26" s="37"/>
      <c r="C26" s="38" t="s">
        <v>33</v>
      </c>
      <c r="D26" s="39">
        <v>45.825911400742022</v>
      </c>
      <c r="E26" s="39">
        <v>41.368204023885085</v>
      </c>
      <c r="F26" s="39">
        <v>40.581989422437964</v>
      </c>
      <c r="G26" s="39">
        <v>16.68100537200058</v>
      </c>
      <c r="H26" s="39">
        <v>15.35009653715724</v>
      </c>
      <c r="I26" s="39">
        <v>14.125375446227519</v>
      </c>
      <c r="J26" s="45">
        <f t="shared" si="0"/>
        <v>0.36400815307582685</v>
      </c>
      <c r="K26" s="45">
        <f t="shared" si="1"/>
        <v>0.3710602599110765</v>
      </c>
      <c r="L26" s="45">
        <f t="shared" si="2"/>
        <v>0.34807005884284065</v>
      </c>
      <c r="M26" s="45"/>
      <c r="N26" s="45">
        <f t="shared" si="34"/>
        <v>0.29838659782380461</v>
      </c>
      <c r="O26" s="45">
        <f t="shared" si="35"/>
        <v>0.30416738638109225</v>
      </c>
      <c r="P26" s="45">
        <f t="shared" si="36"/>
        <v>0.28532174289187323</v>
      </c>
      <c r="Q26" s="46">
        <f t="shared" si="7"/>
        <v>0.29595857569892337</v>
      </c>
      <c r="R26" s="47">
        <f t="shared" si="8"/>
        <v>5.5740780466330773E-3</v>
      </c>
      <c r="S26" s="48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AE38"/>
  <sheetViews>
    <sheetView workbookViewId="0">
      <selection activeCell="H35" sqref="H35"/>
    </sheetView>
  </sheetViews>
  <sheetFormatPr baseColWidth="10" defaultRowHeight="15" x14ac:dyDescent="0"/>
  <cols>
    <col min="2" max="2" width="12.1640625" bestFit="1" customWidth="1"/>
    <col min="3" max="3" width="10.83203125" style="96"/>
    <col min="8" max="9" width="15.83203125" customWidth="1"/>
    <col min="10" max="10" width="15.83203125" bestFit="1" customWidth="1"/>
    <col min="15" max="15" width="14.1640625" bestFit="1" customWidth="1"/>
    <col min="16" max="16" width="18.1640625" bestFit="1" customWidth="1"/>
  </cols>
  <sheetData>
    <row r="1" spans="1:20">
      <c r="A1" s="32" t="s">
        <v>0</v>
      </c>
      <c r="B1" s="32" t="s">
        <v>49</v>
      </c>
      <c r="C1" s="94" t="s">
        <v>11</v>
      </c>
      <c r="D1" s="27" t="s">
        <v>9</v>
      </c>
      <c r="E1" s="27"/>
      <c r="F1" s="27" t="s">
        <v>10</v>
      </c>
      <c r="G1" s="27"/>
      <c r="H1" s="27" t="s">
        <v>45</v>
      </c>
      <c r="I1" s="33"/>
      <c r="J1" s="27" t="s">
        <v>59</v>
      </c>
      <c r="K1" s="27" t="s">
        <v>60</v>
      </c>
      <c r="L1" s="33"/>
      <c r="M1" s="40" t="s">
        <v>34</v>
      </c>
      <c r="N1" s="40" t="s">
        <v>48</v>
      </c>
      <c r="O1" s="40" t="s">
        <v>61</v>
      </c>
      <c r="P1" s="40" t="s">
        <v>58</v>
      </c>
      <c r="Q1" s="40"/>
      <c r="R1" s="17" t="s">
        <v>62</v>
      </c>
      <c r="S1" s="13"/>
      <c r="T1" s="13"/>
    </row>
    <row r="2" spans="1:20">
      <c r="A2" s="32"/>
      <c r="B2" s="32"/>
      <c r="C2" s="95"/>
      <c r="D2" s="14" t="s">
        <v>5</v>
      </c>
      <c r="E2" s="14" t="s">
        <v>6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13"/>
      <c r="T2" s="13"/>
    </row>
    <row r="3" spans="1:20">
      <c r="A3" s="34" t="s">
        <v>1</v>
      </c>
      <c r="B3" s="34" t="s">
        <v>27</v>
      </c>
      <c r="C3" s="97" t="s">
        <v>51</v>
      </c>
      <c r="D3" s="41">
        <v>2.4521192808067561E-2</v>
      </c>
      <c r="E3" s="41">
        <v>2.933614141572486E-2</v>
      </c>
      <c r="F3" s="41">
        <v>5.6457253077383723E-2</v>
      </c>
      <c r="G3" s="41">
        <v>5.8106954010210231E-2</v>
      </c>
      <c r="H3" s="41">
        <f t="shared" ref="H3:H18" si="0">F3/D3</f>
        <v>2.3023860837148624</v>
      </c>
      <c r="I3" s="41">
        <f t="shared" ref="I3:I18" si="1">G3/E3</f>
        <v>1.9807292713370799</v>
      </c>
      <c r="J3" s="41">
        <f>AVERAGE(H3:I3)</f>
        <v>2.141557677525971</v>
      </c>
      <c r="K3" s="41">
        <f>H3/$J$3</f>
        <v>1.0750987974205244</v>
      </c>
      <c r="L3" s="41">
        <f>I3/$J$3</f>
        <v>0.92490120257947583</v>
      </c>
      <c r="M3" s="42">
        <f t="shared" ref="M3:M18" si="2">AVERAGE(K3:L3)</f>
        <v>1</v>
      </c>
      <c r="N3" s="43">
        <f>STDEV(K3:L3)/SQRT(2)</f>
        <v>7.5098797420524277E-2</v>
      </c>
      <c r="O3" s="43"/>
      <c r="P3" s="43"/>
      <c r="Q3" s="43"/>
      <c r="R3" s="110"/>
      <c r="S3" s="13"/>
      <c r="T3" s="13"/>
    </row>
    <row r="4" spans="1:20">
      <c r="A4" s="34"/>
      <c r="B4" s="34"/>
      <c r="C4" s="97" t="s">
        <v>52</v>
      </c>
      <c r="D4" s="41">
        <v>2.2992943088830268E-2</v>
      </c>
      <c r="E4" s="41">
        <v>2.3665374439685555E-2</v>
      </c>
      <c r="F4" s="41">
        <v>1.4776351205558997E-2</v>
      </c>
      <c r="G4" s="41">
        <v>1.5146203061831976E-2</v>
      </c>
      <c r="H4" s="41">
        <f t="shared" si="0"/>
        <v>0.64264723086872666</v>
      </c>
      <c r="I4" s="41">
        <f t="shared" si="1"/>
        <v>0.6400153566314426</v>
      </c>
      <c r="J4" s="41"/>
      <c r="K4" s="41">
        <f>H4/$J$3</f>
        <v>0.30008401716788841</v>
      </c>
      <c r="L4" s="41">
        <f>I4/$J$3</f>
        <v>0.29885506393216488</v>
      </c>
      <c r="M4" s="42">
        <f t="shared" si="2"/>
        <v>0.29946954055002661</v>
      </c>
      <c r="N4" s="43">
        <f t="shared" ref="N4:N18" si="3">STDEV(K4:L4)/SQRT(2)</f>
        <v>6.1447661786176433E-4</v>
      </c>
      <c r="O4" s="43">
        <f>AVERAGE(H4:I4)</f>
        <v>0.64133129375008457</v>
      </c>
      <c r="P4" s="43">
        <f>H4/$O$4</f>
        <v>1.0020518835295675</v>
      </c>
      <c r="Q4" s="43">
        <f>I4/$O$4</f>
        <v>0.99794811647043258</v>
      </c>
      <c r="R4" s="110"/>
      <c r="S4" s="13"/>
      <c r="T4" s="13"/>
    </row>
    <row r="5" spans="1:20">
      <c r="A5" s="34"/>
      <c r="B5" s="34" t="s">
        <v>28</v>
      </c>
      <c r="C5" s="97" t="s">
        <v>51</v>
      </c>
      <c r="D5" s="41">
        <v>3.332615999866665E-2</v>
      </c>
      <c r="E5" s="41">
        <v>4.0490172926568452E-2</v>
      </c>
      <c r="F5" s="41">
        <v>8.0265404574818816E-2</v>
      </c>
      <c r="G5" s="41">
        <v>8.1925079871654927E-2</v>
      </c>
      <c r="H5" s="41">
        <f t="shared" si="0"/>
        <v>2.4084804423320949</v>
      </c>
      <c r="I5" s="41">
        <f t="shared" si="1"/>
        <v>2.0233324273579014</v>
      </c>
      <c r="J5" s="41">
        <f>AVERAGE(H5:I5)</f>
        <v>2.2159064348449982</v>
      </c>
      <c r="K5" s="41">
        <f>H5/$J$5</f>
        <v>1.0869052972900308</v>
      </c>
      <c r="L5" s="41">
        <f>I5/$J$5</f>
        <v>0.91309470270996929</v>
      </c>
      <c r="M5" s="42">
        <f t="shared" si="2"/>
        <v>1</v>
      </c>
      <c r="N5" s="43">
        <f t="shared" si="3"/>
        <v>8.6905297290030756E-2</v>
      </c>
      <c r="O5" s="43"/>
      <c r="P5" s="43"/>
      <c r="Q5" s="43"/>
      <c r="R5" s="110"/>
      <c r="S5" s="13"/>
      <c r="T5" s="13"/>
    </row>
    <row r="6" spans="1:20">
      <c r="A6" s="34"/>
      <c r="B6" s="34"/>
      <c r="C6" s="97" t="s">
        <v>52</v>
      </c>
      <c r="D6" s="41">
        <v>2.2624991972582293E-2</v>
      </c>
      <c r="E6" s="41">
        <v>2.1528348989538652E-2</v>
      </c>
      <c r="F6" s="41">
        <v>3.392785841349702E-2</v>
      </c>
      <c r="G6" s="41">
        <v>3.3817322336550611E-2</v>
      </c>
      <c r="H6" s="41">
        <f t="shared" si="0"/>
        <v>1.4995743845837342</v>
      </c>
      <c r="I6" s="41">
        <f t="shared" si="1"/>
        <v>1.570827486723835</v>
      </c>
      <c r="J6" s="41"/>
      <c r="K6" s="41">
        <f>H6/$J$5</f>
        <v>0.67673181547876538</v>
      </c>
      <c r="L6" s="41">
        <f>I6/$J$5</f>
        <v>0.70888710011517875</v>
      </c>
      <c r="M6" s="42">
        <f t="shared" si="2"/>
        <v>0.69280945779697212</v>
      </c>
      <c r="N6" s="43">
        <f t="shared" si="3"/>
        <v>1.6077642318206686E-2</v>
      </c>
      <c r="O6" s="43"/>
      <c r="P6" s="43">
        <f>H6/$O$4</f>
        <v>2.3382211334413561</v>
      </c>
      <c r="Q6" s="43">
        <f>I6/$O$4</f>
        <v>2.4493229973835624</v>
      </c>
      <c r="R6" s="110">
        <v>8.0000000000000004E-4</v>
      </c>
      <c r="S6" s="13"/>
      <c r="T6" s="13"/>
    </row>
    <row r="7" spans="1:20">
      <c r="A7" s="37" t="s">
        <v>2</v>
      </c>
      <c r="B7" s="37" t="s">
        <v>27</v>
      </c>
      <c r="C7" s="98" t="s">
        <v>51</v>
      </c>
      <c r="D7" s="45">
        <v>0.14487259672845418</v>
      </c>
      <c r="E7" s="45">
        <v>0.16469792182110371</v>
      </c>
      <c r="F7" s="45">
        <v>0.13920811058663396</v>
      </c>
      <c r="G7" s="45">
        <v>0.15386686189973039</v>
      </c>
      <c r="H7" s="45">
        <f t="shared" si="0"/>
        <v>0.96090022357756455</v>
      </c>
      <c r="I7" s="45">
        <f t="shared" si="1"/>
        <v>0.93423681488137955</v>
      </c>
      <c r="J7" s="45">
        <f>AVERAGE(H7:I7)</f>
        <v>0.94756851922947205</v>
      </c>
      <c r="K7" s="45">
        <f>H7/$J$7</f>
        <v>1.0140693829285647</v>
      </c>
      <c r="L7" s="45">
        <f>I7/$J$7</f>
        <v>0.98593061707143526</v>
      </c>
      <c r="M7" s="46">
        <f t="shared" si="2"/>
        <v>1</v>
      </c>
      <c r="N7" s="47">
        <f t="shared" si="3"/>
        <v>1.4069382928564744E-2</v>
      </c>
      <c r="O7" s="47"/>
      <c r="P7" s="47"/>
      <c r="Q7" s="47"/>
      <c r="R7" s="111"/>
      <c r="S7" s="13"/>
      <c r="T7" s="13"/>
    </row>
    <row r="8" spans="1:20">
      <c r="A8" s="37"/>
      <c r="B8" s="37"/>
      <c r="C8" s="98" t="s">
        <v>52</v>
      </c>
      <c r="D8" s="45">
        <v>0.2264391984428363</v>
      </c>
      <c r="E8" s="45">
        <v>0.24921646855570262</v>
      </c>
      <c r="F8" s="45">
        <v>5.6304231790145702E-2</v>
      </c>
      <c r="G8" s="45">
        <v>5.0384110171360255E-2</v>
      </c>
      <c r="H8" s="45">
        <f t="shared" si="0"/>
        <v>0.248650552454413</v>
      </c>
      <c r="I8" s="45">
        <f t="shared" si="1"/>
        <v>0.20217006710412821</v>
      </c>
      <c r="J8" s="45"/>
      <c r="K8" s="45">
        <f>H8/$J$7</f>
        <v>0.26240904737591592</v>
      </c>
      <c r="L8" s="45">
        <f>I8/$J$7</f>
        <v>0.21335667342402373</v>
      </c>
      <c r="M8" s="46">
        <f t="shared" si="2"/>
        <v>0.23788286039996981</v>
      </c>
      <c r="N8" s="47">
        <f t="shared" si="3"/>
        <v>2.4526186975946291E-2</v>
      </c>
      <c r="O8" s="47">
        <f>AVERAGE(H8:I8)</f>
        <v>0.22541030977927062</v>
      </c>
      <c r="P8" s="47">
        <f>H8/$O$8</f>
        <v>1.103101950828691</v>
      </c>
      <c r="Q8" s="47">
        <f>I8/$O$8</f>
        <v>0.89689804917130878</v>
      </c>
      <c r="R8" s="111"/>
      <c r="S8" s="13"/>
      <c r="T8" s="13"/>
    </row>
    <row r="9" spans="1:20">
      <c r="A9" s="37"/>
      <c r="B9" s="37" t="s">
        <v>28</v>
      </c>
      <c r="C9" s="98" t="s">
        <v>51</v>
      </c>
      <c r="D9" s="45">
        <v>0.23671000618718799</v>
      </c>
      <c r="E9" s="45">
        <v>0.25968790764251126</v>
      </c>
      <c r="F9" s="45">
        <v>0.23919418915881388</v>
      </c>
      <c r="G9" s="45">
        <v>0.19801978292669217</v>
      </c>
      <c r="H9" s="45">
        <f t="shared" si="0"/>
        <v>1.010494625941843</v>
      </c>
      <c r="I9" s="45">
        <f t="shared" si="1"/>
        <v>0.7625298564124442</v>
      </c>
      <c r="J9" s="45">
        <f>AVERAGE(H9:I9)</f>
        <v>0.88651224117714356</v>
      </c>
      <c r="K9" s="45">
        <f>H9/$J$9</f>
        <v>1.139854114817491</v>
      </c>
      <c r="L9" s="45">
        <f>I9/$J$9</f>
        <v>0.86014588518250912</v>
      </c>
      <c r="M9" s="46">
        <f t="shared" si="2"/>
        <v>1</v>
      </c>
      <c r="N9" s="47">
        <f t="shared" si="3"/>
        <v>0.13985411481749122</v>
      </c>
      <c r="O9" s="47"/>
      <c r="P9" s="47"/>
      <c r="Q9" s="47"/>
      <c r="R9" s="111"/>
      <c r="S9" s="13"/>
      <c r="T9" s="13"/>
    </row>
    <row r="10" spans="1:20">
      <c r="A10" s="37"/>
      <c r="B10" s="37"/>
      <c r="C10" s="98" t="s">
        <v>52</v>
      </c>
      <c r="D10" s="45">
        <v>0.20959842990052382</v>
      </c>
      <c r="E10" s="45">
        <v>0.22233766897104906</v>
      </c>
      <c r="F10" s="45">
        <v>9.7155903878491004E-2</v>
      </c>
      <c r="G10" s="45">
        <v>0.10889918537748201</v>
      </c>
      <c r="H10" s="45">
        <f t="shared" si="0"/>
        <v>0.46353354805473279</v>
      </c>
      <c r="I10" s="45">
        <f t="shared" si="1"/>
        <v>0.48979188223684195</v>
      </c>
      <c r="J10" s="45"/>
      <c r="K10" s="45">
        <f>H10/$J$9</f>
        <v>0.52287326279808155</v>
      </c>
      <c r="L10" s="45">
        <f>I10/$J$9</f>
        <v>0.55249308411858844</v>
      </c>
      <c r="M10" s="46">
        <f t="shared" si="2"/>
        <v>0.53768317345833494</v>
      </c>
      <c r="N10" s="47">
        <f t="shared" si="3"/>
        <v>1.4809910660253443E-2</v>
      </c>
      <c r="O10" s="47"/>
      <c r="P10" s="47">
        <f>H10/$O$8</f>
        <v>2.056399055165846</v>
      </c>
      <c r="Q10" s="47">
        <f>I10/$O$8</f>
        <v>2.172890329268713</v>
      </c>
      <c r="R10" s="111">
        <v>5.5999999999999999E-3</v>
      </c>
      <c r="S10" s="13"/>
      <c r="T10" s="13"/>
    </row>
    <row r="11" spans="1:20">
      <c r="A11" s="34" t="s">
        <v>3</v>
      </c>
      <c r="B11" s="34" t="s">
        <v>27</v>
      </c>
      <c r="C11" s="97" t="s">
        <v>51</v>
      </c>
      <c r="D11" s="41">
        <v>0.21257534121049296</v>
      </c>
      <c r="E11" s="41">
        <v>0.28789174504524828</v>
      </c>
      <c r="F11" s="41">
        <v>0.15760914950190047</v>
      </c>
      <c r="G11" s="41">
        <v>0.17048764499030281</v>
      </c>
      <c r="H11" s="41">
        <f t="shared" si="0"/>
        <v>0.74142724459200215</v>
      </c>
      <c r="I11" s="41">
        <f t="shared" si="1"/>
        <v>0.59219358638958908</v>
      </c>
      <c r="J11" s="41">
        <f>AVERAGE(H11:I11)</f>
        <v>0.66681041549079567</v>
      </c>
      <c r="K11" s="41">
        <f>H11/$J$11</f>
        <v>1.1119011151712228</v>
      </c>
      <c r="L11" s="41">
        <f>I11/$J$11</f>
        <v>0.88809888482877697</v>
      </c>
      <c r="M11" s="42">
        <f t="shared" si="2"/>
        <v>0.99999999999999989</v>
      </c>
      <c r="N11" s="43">
        <f t="shared" si="3"/>
        <v>0.11190111517122278</v>
      </c>
      <c r="O11" s="43"/>
      <c r="P11" s="43"/>
      <c r="Q11" s="43"/>
      <c r="R11" s="110"/>
      <c r="S11" s="13"/>
      <c r="T11" s="13"/>
    </row>
    <row r="12" spans="1:20">
      <c r="A12" s="34"/>
      <c r="B12" s="34"/>
      <c r="C12" s="97" t="s">
        <v>52</v>
      </c>
      <c r="D12" s="41">
        <v>0.24483266479337398</v>
      </c>
      <c r="E12" s="41">
        <v>0.24619332819428183</v>
      </c>
      <c r="F12" s="41">
        <v>5.8582978253545359E-2</v>
      </c>
      <c r="G12" s="41">
        <v>6.1096808733827446E-2</v>
      </c>
      <c r="H12" s="41">
        <f t="shared" si="0"/>
        <v>0.23927762377208261</v>
      </c>
      <c r="I12" s="41">
        <f t="shared" si="1"/>
        <v>0.24816598070282922</v>
      </c>
      <c r="J12" s="41"/>
      <c r="K12" s="41">
        <f>H12/$J$11</f>
        <v>0.35883906161838514</v>
      </c>
      <c r="L12" s="41">
        <f>I12/$J$11</f>
        <v>0.37216872282981728</v>
      </c>
      <c r="M12" s="42">
        <f t="shared" si="2"/>
        <v>0.36550389222410118</v>
      </c>
      <c r="N12" s="43">
        <f t="shared" si="3"/>
        <v>6.6648306057160702E-3</v>
      </c>
      <c r="O12" s="43">
        <f>AVERAGE(H12:I12)</f>
        <v>0.24372180223745593</v>
      </c>
      <c r="P12" s="43">
        <f>H12/$O$12</f>
        <v>0.98176536352277832</v>
      </c>
      <c r="Q12" s="43">
        <f>I12/$O$12</f>
        <v>1.0182346364772215</v>
      </c>
      <c r="R12" s="110"/>
      <c r="S12" s="13"/>
      <c r="T12" s="13"/>
    </row>
    <row r="13" spans="1:20">
      <c r="A13" s="34"/>
      <c r="B13" s="34" t="s">
        <v>28</v>
      </c>
      <c r="C13" s="97" t="s">
        <v>51</v>
      </c>
      <c r="D13" s="41">
        <v>0.32313466009793396</v>
      </c>
      <c r="E13" s="41">
        <v>0.47065391345459551</v>
      </c>
      <c r="F13" s="41">
        <v>0.24366083174774239</v>
      </c>
      <c r="G13" s="41">
        <v>0.25123157925663697</v>
      </c>
      <c r="H13" s="41">
        <f t="shared" si="0"/>
        <v>0.75405353196681202</v>
      </c>
      <c r="I13" s="41">
        <f t="shared" si="1"/>
        <v>0.53379260657284122</v>
      </c>
      <c r="J13" s="41">
        <f>AVERAGE(H13:I13)</f>
        <v>0.64392306926982656</v>
      </c>
      <c r="K13" s="41">
        <f>H13/$J$13</f>
        <v>1.171030466142279</v>
      </c>
      <c r="L13" s="41">
        <f>I13/$J$13</f>
        <v>0.82896953385772121</v>
      </c>
      <c r="M13" s="42">
        <f t="shared" si="2"/>
        <v>1</v>
      </c>
      <c r="N13" s="43">
        <f t="shared" si="3"/>
        <v>0.17103046614227951</v>
      </c>
      <c r="O13" s="43"/>
      <c r="P13" s="43"/>
      <c r="Q13" s="43"/>
      <c r="R13" s="110"/>
      <c r="S13" s="13"/>
      <c r="T13" s="13"/>
    </row>
    <row r="14" spans="1:20">
      <c r="A14" s="34"/>
      <c r="B14" s="34"/>
      <c r="C14" s="97" t="s">
        <v>52</v>
      </c>
      <c r="D14" s="41">
        <v>0.28260713730997128</v>
      </c>
      <c r="E14" s="41">
        <v>0.31693423749670052</v>
      </c>
      <c r="F14" s="41">
        <v>0.11016656074146003</v>
      </c>
      <c r="G14" s="41">
        <v>0.11061629940210274</v>
      </c>
      <c r="H14" s="41">
        <f t="shared" si="0"/>
        <v>0.38982228754055248</v>
      </c>
      <c r="I14" s="41">
        <f t="shared" si="1"/>
        <v>0.34901972180665503</v>
      </c>
      <c r="J14" s="41"/>
      <c r="K14" s="41">
        <f>H14/$J$13</f>
        <v>0.60538642913133955</v>
      </c>
      <c r="L14" s="41">
        <f>I14/$J$13</f>
        <v>0.54202083830048864</v>
      </c>
      <c r="M14" s="42">
        <f t="shared" si="2"/>
        <v>0.57370363371591404</v>
      </c>
      <c r="N14" s="43">
        <f t="shared" si="3"/>
        <v>3.1682795415425451E-2</v>
      </c>
      <c r="O14" s="43"/>
      <c r="P14" s="43">
        <f>H14/$O$12</f>
        <v>1.5994559533116868</v>
      </c>
      <c r="Q14" s="43">
        <f>I14/$O$12</f>
        <v>1.4320414448052057</v>
      </c>
      <c r="R14" s="110">
        <v>1.32E-2</v>
      </c>
      <c r="S14" s="13"/>
      <c r="T14" s="13"/>
    </row>
    <row r="15" spans="1:20">
      <c r="A15" s="37" t="s">
        <v>4</v>
      </c>
      <c r="B15" s="37" t="s">
        <v>27</v>
      </c>
      <c r="C15" s="98" t="s">
        <v>51</v>
      </c>
      <c r="D15" s="45">
        <v>3.3016216439290834E-2</v>
      </c>
      <c r="E15" s="45">
        <v>4.3209594055363842E-2</v>
      </c>
      <c r="F15" s="45">
        <v>3.3736316319396359E-2</v>
      </c>
      <c r="G15" s="45">
        <v>3.2626447411407244E-2</v>
      </c>
      <c r="H15" s="45">
        <f t="shared" si="0"/>
        <v>1.0218104906547854</v>
      </c>
      <c r="I15" s="45">
        <f t="shared" si="1"/>
        <v>0.75507414787566485</v>
      </c>
      <c r="J15" s="45">
        <f>AVERAGE(H15:I15)</f>
        <v>0.8884423192652251</v>
      </c>
      <c r="K15" s="45">
        <f>H15/$J$15</f>
        <v>1.1501146090157668</v>
      </c>
      <c r="L15" s="45">
        <f>I15/$J$15</f>
        <v>0.84988539098423332</v>
      </c>
      <c r="M15" s="46">
        <f t="shared" si="2"/>
        <v>1</v>
      </c>
      <c r="N15" s="47">
        <f t="shared" si="3"/>
        <v>0.15011460901576715</v>
      </c>
      <c r="O15" s="47"/>
      <c r="P15" s="47"/>
      <c r="Q15" s="47"/>
      <c r="R15" s="111"/>
      <c r="S15" s="13"/>
      <c r="T15" s="13"/>
    </row>
    <row r="16" spans="1:20">
      <c r="A16" s="37"/>
      <c r="B16" s="37"/>
      <c r="C16" s="98" t="s">
        <v>52</v>
      </c>
      <c r="D16" s="45">
        <v>2.6477442016127849E-2</v>
      </c>
      <c r="E16" s="45">
        <v>2.9211875163304337E-2</v>
      </c>
      <c r="F16" s="45">
        <v>7.6824559955484314E-3</v>
      </c>
      <c r="G16" s="45">
        <v>7.7212822902233448E-3</v>
      </c>
      <c r="H16" s="45">
        <f t="shared" si="0"/>
        <v>0.29015098931644984</v>
      </c>
      <c r="I16" s="45">
        <f t="shared" si="1"/>
        <v>0.26431998107135352</v>
      </c>
      <c r="J16" s="45"/>
      <c r="K16" s="45">
        <f>H16/$J$15</f>
        <v>0.32658393575445116</v>
      </c>
      <c r="L16" s="45">
        <f>I16/$J$15</f>
        <v>0.29750944472113394</v>
      </c>
      <c r="M16" s="46">
        <f t="shared" si="2"/>
        <v>0.31204669023779252</v>
      </c>
      <c r="N16" s="47">
        <f t="shared" si="3"/>
        <v>1.4537245516658607E-2</v>
      </c>
      <c r="O16" s="47">
        <f>AVERAGE(H16:I16)</f>
        <v>0.27723548519390168</v>
      </c>
      <c r="P16" s="47">
        <f>H16/$O$16</f>
        <v>1.0465867640050295</v>
      </c>
      <c r="Q16" s="47">
        <f>I16/$O$16</f>
        <v>0.95341323599497041</v>
      </c>
      <c r="R16" s="111"/>
      <c r="S16" s="13"/>
      <c r="T16" s="13"/>
    </row>
    <row r="17" spans="1:31">
      <c r="A17" s="37"/>
      <c r="B17" s="37" t="s">
        <v>28</v>
      </c>
      <c r="C17" s="98" t="s">
        <v>51</v>
      </c>
      <c r="D17" s="45">
        <v>2.3735913086566262E-2</v>
      </c>
      <c r="E17" s="45">
        <v>2.7994310988507336E-2</v>
      </c>
      <c r="F17" s="45">
        <v>2.0198152223173536E-2</v>
      </c>
      <c r="G17" s="45">
        <v>2.1846675603064598E-2</v>
      </c>
      <c r="H17" s="45">
        <f t="shared" si="0"/>
        <v>0.85095324327779998</v>
      </c>
      <c r="I17" s="45">
        <f t="shared" si="1"/>
        <v>0.78039697465793811</v>
      </c>
      <c r="J17" s="45">
        <f>AVERAGE(H17:I17)</f>
        <v>0.8156751089678691</v>
      </c>
      <c r="K17" s="45">
        <f>H17/$J$17</f>
        <v>1.0432502278444793</v>
      </c>
      <c r="L17" s="45">
        <f>I17/$J$17</f>
        <v>0.95674977215552048</v>
      </c>
      <c r="M17" s="46">
        <f t="shared" si="2"/>
        <v>0.99999999999999989</v>
      </c>
      <c r="N17" s="47">
        <f t="shared" si="3"/>
        <v>4.3250227844479398E-2</v>
      </c>
      <c r="O17" s="47"/>
      <c r="P17" s="47"/>
      <c r="Q17" s="47"/>
      <c r="R17" s="111"/>
      <c r="S17" s="13"/>
      <c r="T17" s="13"/>
    </row>
    <row r="18" spans="1:31">
      <c r="A18" s="37"/>
      <c r="B18" s="37"/>
      <c r="C18" s="98" t="s">
        <v>52</v>
      </c>
      <c r="D18" s="45">
        <v>1.2720022883350808E-2</v>
      </c>
      <c r="E18" s="45">
        <v>1.3181063005129093E-2</v>
      </c>
      <c r="F18" s="45">
        <v>9.8833724652194841E-3</v>
      </c>
      <c r="G18" s="45">
        <v>9.2165235140076324E-3</v>
      </c>
      <c r="H18" s="45">
        <f t="shared" si="0"/>
        <v>0.77699329284664997</v>
      </c>
      <c r="I18" s="45">
        <f t="shared" si="1"/>
        <v>0.69922460050613855</v>
      </c>
      <c r="J18" s="45"/>
      <c r="K18" s="45">
        <f>H18/$J$17</f>
        <v>0.95257693204569405</v>
      </c>
      <c r="L18" s="45">
        <f>I18/$J$17</f>
        <v>0.85723420123842742</v>
      </c>
      <c r="M18" s="46">
        <f t="shared" si="2"/>
        <v>0.90490556664206068</v>
      </c>
      <c r="N18" s="47">
        <f t="shared" si="3"/>
        <v>4.7671365403633308E-2</v>
      </c>
      <c r="O18" s="47"/>
      <c r="P18" s="47">
        <f>H18/$O$16</f>
        <v>2.8026473317555722</v>
      </c>
      <c r="Q18" s="47">
        <f>I18/$O$16</f>
        <v>2.5221324031340826</v>
      </c>
      <c r="R18" s="111">
        <v>3.8999999999999998E-3</v>
      </c>
      <c r="S18" s="13"/>
      <c r="T18" s="13"/>
    </row>
    <row r="19" spans="1:31">
      <c r="I19" s="91"/>
      <c r="J19" s="91"/>
      <c r="K19" s="90"/>
    </row>
    <row r="20" spans="1:31">
      <c r="I20" s="91"/>
      <c r="J20" s="90"/>
      <c r="K20" s="90"/>
      <c r="M20" s="91"/>
      <c r="N20" s="91"/>
      <c r="O20" s="91"/>
      <c r="P20" s="91"/>
      <c r="Q20" s="91"/>
      <c r="R20" s="91"/>
      <c r="S20" s="90"/>
      <c r="T20" s="91"/>
      <c r="U20" s="91"/>
      <c r="V20" s="91"/>
      <c r="W20" s="90"/>
      <c r="X20" s="92"/>
      <c r="Y20" s="92"/>
      <c r="Z20" s="92"/>
      <c r="AA20" s="90"/>
      <c r="AB20" s="91"/>
      <c r="AC20" s="91"/>
      <c r="AD20" s="91"/>
      <c r="AE20" s="90"/>
    </row>
    <row r="21" spans="1:31">
      <c r="I21" s="91"/>
      <c r="J21" s="91"/>
      <c r="K21" s="90"/>
      <c r="M21" s="91"/>
      <c r="N21" s="91"/>
      <c r="O21" s="91"/>
      <c r="P21" s="91"/>
      <c r="Q21" s="91"/>
      <c r="R21" s="91"/>
      <c r="S21" s="90"/>
      <c r="T21" s="91"/>
      <c r="U21" s="91"/>
      <c r="V21" s="91"/>
      <c r="W21" s="90"/>
      <c r="X21" s="92"/>
      <c r="Y21" s="92"/>
      <c r="Z21" s="92"/>
      <c r="AA21" s="90"/>
      <c r="AB21" s="91"/>
      <c r="AC21" s="91"/>
      <c r="AD21" s="91"/>
      <c r="AE21" s="90"/>
    </row>
    <row r="22" spans="1:31">
      <c r="I22" s="91"/>
      <c r="J22" s="91"/>
      <c r="K22" s="90"/>
      <c r="M22" s="91"/>
      <c r="N22" s="91"/>
      <c r="O22" s="91"/>
      <c r="P22" s="91"/>
      <c r="Q22" s="91"/>
      <c r="R22" s="91"/>
      <c r="S22" s="90"/>
      <c r="T22" s="91"/>
      <c r="U22" s="91"/>
      <c r="V22" s="91"/>
      <c r="W22" s="90"/>
      <c r="X22" s="92"/>
      <c r="Y22" s="92"/>
      <c r="Z22" s="92"/>
      <c r="AA22" s="90"/>
      <c r="AB22" s="91"/>
      <c r="AC22" s="91"/>
      <c r="AD22" s="91"/>
      <c r="AE22" s="90"/>
    </row>
    <row r="23" spans="1:31">
      <c r="I23" s="91"/>
      <c r="J23" s="91"/>
      <c r="K23" s="90"/>
      <c r="M23" s="91"/>
      <c r="N23" s="91"/>
      <c r="O23" s="91"/>
      <c r="P23" s="91"/>
      <c r="Q23" s="91"/>
      <c r="R23" s="91"/>
      <c r="S23" s="90"/>
      <c r="T23" s="91"/>
      <c r="U23" s="91"/>
      <c r="V23" s="91"/>
      <c r="W23" s="90"/>
      <c r="X23" s="92"/>
      <c r="Y23" s="92"/>
      <c r="Z23" s="92"/>
      <c r="AA23" s="90"/>
      <c r="AB23" s="91"/>
      <c r="AC23" s="91"/>
      <c r="AD23" s="91"/>
      <c r="AE23" s="90"/>
    </row>
    <row r="24" spans="1:31">
      <c r="I24" s="91"/>
      <c r="J24" s="91"/>
      <c r="K24" s="90"/>
      <c r="M24" s="91"/>
      <c r="N24" s="90"/>
      <c r="O24" s="90"/>
      <c r="P24" s="90"/>
      <c r="Q24" s="90"/>
      <c r="R24" s="90"/>
      <c r="S24" s="90"/>
      <c r="T24" s="91"/>
      <c r="U24" s="90"/>
      <c r="V24" s="90"/>
      <c r="W24" s="90"/>
      <c r="X24" s="92"/>
      <c r="Y24" s="93"/>
      <c r="Z24" s="93"/>
      <c r="AA24" s="90"/>
      <c r="AB24" s="91"/>
      <c r="AC24" s="90"/>
      <c r="AD24" s="90"/>
      <c r="AE24" s="90"/>
    </row>
    <row r="25" spans="1:31">
      <c r="I25" s="91"/>
      <c r="J25" s="90"/>
      <c r="K25" s="90"/>
      <c r="M25" s="91"/>
      <c r="N25" s="91"/>
      <c r="O25" s="91"/>
      <c r="P25" s="91"/>
      <c r="Q25" s="91"/>
      <c r="R25" s="91"/>
      <c r="S25" s="90"/>
      <c r="T25" s="91"/>
      <c r="U25" s="91"/>
      <c r="V25" s="91"/>
      <c r="W25" s="90"/>
      <c r="X25" s="92"/>
      <c r="Y25" s="92"/>
      <c r="Z25" s="92"/>
      <c r="AA25" s="90"/>
      <c r="AB25" s="91"/>
      <c r="AC25" s="91"/>
      <c r="AD25" s="91"/>
      <c r="AE25" s="90"/>
    </row>
    <row r="26" spans="1:31">
      <c r="I26" s="91"/>
      <c r="J26" s="91"/>
      <c r="K26" s="90"/>
      <c r="M26" s="91"/>
      <c r="N26" s="91"/>
      <c r="O26" s="91"/>
      <c r="P26" s="91"/>
      <c r="Q26" s="91"/>
      <c r="R26" s="91"/>
      <c r="S26" s="90"/>
      <c r="T26" s="91"/>
      <c r="U26" s="91"/>
      <c r="V26" s="91"/>
      <c r="W26" s="90"/>
      <c r="X26" s="92"/>
      <c r="Y26" s="92"/>
      <c r="Z26" s="92"/>
      <c r="AA26" s="90"/>
      <c r="AB26" s="91"/>
      <c r="AC26" s="91"/>
      <c r="AD26" s="91"/>
      <c r="AE26" s="90"/>
    </row>
    <row r="27" spans="1:31">
      <c r="I27" s="91"/>
      <c r="J27" s="91"/>
      <c r="K27" s="90"/>
      <c r="M27" s="91"/>
      <c r="N27" s="91"/>
      <c r="O27" s="91"/>
      <c r="P27" s="91"/>
      <c r="Q27" s="91"/>
      <c r="R27" s="91"/>
      <c r="S27" s="90"/>
      <c r="T27" s="91"/>
      <c r="U27" s="91"/>
      <c r="V27" s="91"/>
      <c r="W27" s="90"/>
      <c r="X27" s="92"/>
      <c r="Y27" s="92"/>
      <c r="Z27" s="92"/>
      <c r="AA27" s="90"/>
      <c r="AB27" s="91"/>
      <c r="AC27" s="91"/>
      <c r="AD27" s="91"/>
      <c r="AE27" s="90"/>
    </row>
    <row r="28" spans="1:31">
      <c r="I28" s="91"/>
      <c r="J28" s="91"/>
      <c r="K28" s="90"/>
      <c r="M28" s="91"/>
      <c r="N28" s="91"/>
      <c r="O28" s="91"/>
      <c r="P28" s="91"/>
      <c r="Q28" s="91"/>
      <c r="R28" s="91"/>
      <c r="S28" s="90"/>
      <c r="T28" s="91"/>
      <c r="U28" s="91"/>
      <c r="V28" s="91"/>
      <c r="W28" s="90"/>
      <c r="X28" s="92"/>
      <c r="Y28" s="92"/>
      <c r="Z28" s="92"/>
      <c r="AA28" s="90"/>
      <c r="AB28" s="91"/>
      <c r="AC28" s="91"/>
      <c r="AD28" s="91"/>
      <c r="AE28" s="90"/>
    </row>
    <row r="29" spans="1:31">
      <c r="I29" s="91"/>
      <c r="J29" s="91"/>
      <c r="K29" s="90"/>
      <c r="M29" s="91"/>
      <c r="N29" s="90"/>
      <c r="O29" s="90"/>
      <c r="P29" s="90"/>
      <c r="Q29" s="90"/>
      <c r="R29" s="90"/>
      <c r="S29" s="90"/>
      <c r="T29" s="91"/>
      <c r="U29" s="90"/>
      <c r="V29" s="90"/>
      <c r="W29" s="90"/>
      <c r="X29" s="92"/>
      <c r="Y29" s="93"/>
      <c r="Z29" s="93"/>
      <c r="AA29" s="90"/>
      <c r="AB29" s="91"/>
      <c r="AC29" s="90"/>
      <c r="AD29" s="90"/>
      <c r="AE29" s="90"/>
    </row>
    <row r="30" spans="1:31">
      <c r="I30" s="91"/>
      <c r="J30" s="90"/>
      <c r="K30" s="90"/>
      <c r="M30" s="91"/>
      <c r="N30" s="91"/>
      <c r="O30" s="91"/>
      <c r="P30" s="91"/>
      <c r="Q30" s="91"/>
      <c r="R30" s="91"/>
      <c r="S30" s="90"/>
      <c r="T30" s="91"/>
      <c r="U30" s="91"/>
      <c r="V30" s="91"/>
      <c r="W30" s="90"/>
      <c r="X30" s="92"/>
      <c r="Y30" s="92"/>
      <c r="Z30" s="92"/>
      <c r="AA30" s="90"/>
      <c r="AB30" s="91"/>
      <c r="AC30" s="91"/>
      <c r="AD30" s="91"/>
      <c r="AE30" s="90"/>
    </row>
    <row r="31" spans="1:31">
      <c r="I31" s="91"/>
      <c r="J31" s="91"/>
      <c r="K31" s="90"/>
      <c r="M31" s="91"/>
      <c r="N31" s="91"/>
      <c r="O31" s="91"/>
      <c r="P31" s="91"/>
      <c r="Q31" s="91"/>
      <c r="R31" s="91"/>
      <c r="S31" s="90"/>
      <c r="T31" s="91"/>
      <c r="U31" s="91"/>
      <c r="V31" s="91"/>
      <c r="W31" s="90"/>
      <c r="X31" s="92"/>
      <c r="Y31" s="92"/>
      <c r="Z31" s="92"/>
      <c r="AA31" s="90"/>
      <c r="AB31" s="91"/>
      <c r="AC31" s="91"/>
      <c r="AD31" s="91"/>
      <c r="AE31" s="90"/>
    </row>
    <row r="32" spans="1:31">
      <c r="I32" s="90"/>
      <c r="J32" s="91"/>
      <c r="K32" s="90"/>
      <c r="M32" s="91"/>
      <c r="N32" s="91"/>
      <c r="O32" s="91"/>
      <c r="P32" s="91"/>
      <c r="Q32" s="91"/>
      <c r="R32" s="91"/>
      <c r="S32" s="90"/>
      <c r="T32" s="91"/>
      <c r="U32" s="91"/>
      <c r="V32" s="91"/>
      <c r="W32" s="90"/>
      <c r="X32" s="92"/>
      <c r="Y32" s="92"/>
      <c r="Z32" s="92"/>
      <c r="AA32" s="90"/>
      <c r="AB32" s="91"/>
      <c r="AC32" s="91"/>
      <c r="AD32" s="91"/>
      <c r="AE32" s="90"/>
    </row>
    <row r="33" spans="9:31">
      <c r="I33" s="90"/>
      <c r="J33" s="91"/>
      <c r="K33" s="90"/>
      <c r="M33" s="91"/>
      <c r="N33" s="91"/>
      <c r="O33" s="91"/>
      <c r="P33" s="91"/>
      <c r="Q33" s="91"/>
      <c r="R33" s="91"/>
      <c r="S33" s="90"/>
      <c r="T33" s="91"/>
      <c r="U33" s="91"/>
      <c r="V33" s="91"/>
      <c r="W33" s="90"/>
      <c r="X33" s="92"/>
      <c r="Y33" s="92"/>
      <c r="Z33" s="92"/>
      <c r="AA33" s="90"/>
      <c r="AB33" s="91"/>
      <c r="AC33" s="91"/>
      <c r="AD33" s="91"/>
      <c r="AE33" s="90"/>
    </row>
    <row r="34" spans="9:31">
      <c r="I34" s="90"/>
      <c r="J34" s="91"/>
      <c r="K34" s="90"/>
      <c r="M34" s="91"/>
      <c r="N34" s="90"/>
      <c r="O34" s="90"/>
      <c r="P34" s="90"/>
      <c r="Q34" s="90"/>
      <c r="R34" s="90"/>
      <c r="S34" s="90"/>
      <c r="T34" s="91"/>
      <c r="U34" s="90"/>
      <c r="V34" s="90"/>
      <c r="W34" s="90"/>
      <c r="X34" s="92"/>
      <c r="Y34" s="93"/>
      <c r="Z34" s="93"/>
      <c r="AA34" s="90"/>
      <c r="AB34" s="91"/>
      <c r="AC34" s="90"/>
      <c r="AD34" s="90"/>
      <c r="AE34" s="90"/>
    </row>
    <row r="35" spans="9:31">
      <c r="M35" s="91"/>
      <c r="N35" s="91"/>
      <c r="O35" s="91"/>
      <c r="P35" s="91"/>
      <c r="Q35" s="91"/>
      <c r="R35" s="91"/>
      <c r="S35" s="90"/>
      <c r="T35" s="91"/>
      <c r="U35" s="91"/>
      <c r="V35" s="91"/>
      <c r="W35" s="90"/>
      <c r="X35" s="92"/>
      <c r="Y35" s="92"/>
      <c r="Z35" s="92"/>
      <c r="AA35" s="90"/>
      <c r="AB35" s="91"/>
      <c r="AC35" s="91"/>
      <c r="AD35" s="91"/>
      <c r="AE35" s="90"/>
    </row>
    <row r="36" spans="9:31">
      <c r="M36" s="90"/>
      <c r="N36" s="91"/>
      <c r="O36" s="91"/>
      <c r="P36" s="91"/>
      <c r="Q36" s="91"/>
      <c r="R36" s="91"/>
      <c r="S36" s="90"/>
      <c r="T36" s="90"/>
      <c r="U36" s="91"/>
      <c r="V36" s="91"/>
      <c r="W36" s="90"/>
      <c r="X36" s="93"/>
      <c r="Y36" s="92"/>
      <c r="Z36" s="92"/>
      <c r="AA36" s="90"/>
      <c r="AB36" s="90"/>
      <c r="AC36" s="91"/>
      <c r="AD36" s="91"/>
      <c r="AE36" s="90"/>
    </row>
    <row r="37" spans="9:31">
      <c r="M37" s="90"/>
      <c r="N37" s="91"/>
      <c r="O37" s="91"/>
      <c r="P37" s="91"/>
      <c r="Q37" s="91"/>
      <c r="R37" s="91"/>
      <c r="S37" s="90"/>
      <c r="T37" s="90"/>
      <c r="U37" s="91"/>
      <c r="V37" s="91"/>
      <c r="W37" s="90"/>
      <c r="X37" s="93"/>
      <c r="Y37" s="92"/>
      <c r="Z37" s="92"/>
      <c r="AA37" s="90"/>
      <c r="AB37" s="90"/>
      <c r="AC37" s="91"/>
      <c r="AD37" s="91"/>
      <c r="AE37" s="90"/>
    </row>
    <row r="38" spans="9:31">
      <c r="M38" s="90"/>
      <c r="N38" s="91"/>
      <c r="O38" s="91"/>
      <c r="P38" s="91"/>
      <c r="Q38" s="91"/>
      <c r="R38" s="91"/>
      <c r="S38" s="90"/>
      <c r="T38" s="90"/>
      <c r="U38" s="91"/>
      <c r="V38" s="91"/>
      <c r="W38" s="90"/>
      <c r="X38" s="93"/>
      <c r="Y38" s="92"/>
      <c r="Z38" s="92"/>
      <c r="AA38" s="90"/>
      <c r="AB38" s="90"/>
      <c r="AC38" s="91"/>
      <c r="AD38" s="91"/>
      <c r="AE38" s="90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R17"/>
  <sheetViews>
    <sheetView workbookViewId="0">
      <selection activeCell="C21" sqref="C21"/>
    </sheetView>
  </sheetViews>
  <sheetFormatPr baseColWidth="10" defaultRowHeight="15" x14ac:dyDescent="0"/>
  <cols>
    <col min="1" max="1" width="11.5" bestFit="1" customWidth="1"/>
    <col min="2" max="2" width="13.6640625" style="96" bestFit="1" customWidth="1"/>
    <col min="3" max="4" width="17.5" customWidth="1"/>
    <col min="5" max="5" width="18.1640625" bestFit="1" customWidth="1"/>
    <col min="6" max="7" width="25.1640625" customWidth="1"/>
  </cols>
  <sheetData>
    <row r="1" spans="1:18">
      <c r="A1" s="71" t="s">
        <v>0</v>
      </c>
      <c r="B1" s="99" t="s">
        <v>11</v>
      </c>
      <c r="C1" s="72" t="s">
        <v>23</v>
      </c>
      <c r="D1" s="71"/>
      <c r="E1" s="73" t="s">
        <v>66</v>
      </c>
      <c r="F1" s="73" t="s">
        <v>65</v>
      </c>
      <c r="G1" s="73"/>
      <c r="H1" s="71" t="s">
        <v>25</v>
      </c>
      <c r="I1" s="71" t="s">
        <v>24</v>
      </c>
      <c r="J1" s="17" t="s">
        <v>18</v>
      </c>
    </row>
    <row r="2" spans="1:18">
      <c r="A2" s="74"/>
      <c r="B2" s="100"/>
      <c r="C2" s="71" t="s">
        <v>5</v>
      </c>
      <c r="D2" s="71" t="s">
        <v>6</v>
      </c>
      <c r="E2" s="75"/>
      <c r="F2" s="75"/>
      <c r="G2" s="75"/>
      <c r="H2" s="75"/>
      <c r="I2" s="75"/>
      <c r="J2" s="75"/>
      <c r="M2" s="103"/>
      <c r="N2" s="103"/>
      <c r="O2" s="103"/>
      <c r="P2" s="103"/>
      <c r="Q2" s="103"/>
      <c r="R2" s="103"/>
    </row>
    <row r="3" spans="1:18">
      <c r="A3" s="76" t="s">
        <v>1</v>
      </c>
      <c r="B3" s="105" t="s">
        <v>7</v>
      </c>
      <c r="C3" s="78">
        <v>8.8240046894866281E-2</v>
      </c>
      <c r="D3" s="78">
        <v>9.8439896907285371E-2</v>
      </c>
      <c r="E3" s="79">
        <f>AVERAGE(C3:D3)</f>
        <v>9.3339971901075819E-2</v>
      </c>
      <c r="F3" s="79">
        <f>C3/$E$3</f>
        <v>0.94536183263891949</v>
      </c>
      <c r="G3" s="79">
        <f>D3/$E$3</f>
        <v>1.0546381673610807</v>
      </c>
      <c r="H3" s="84">
        <f t="shared" ref="H3:H10" si="0">AVERAGE(F3:G3)</f>
        <v>1</v>
      </c>
      <c r="I3" s="63">
        <f xml:space="preserve"> STDEV(F3:G3)/SQRT(2)</f>
        <v>5.4638167361080618E-2</v>
      </c>
      <c r="J3" s="86"/>
      <c r="L3" s="103"/>
      <c r="M3" s="103"/>
      <c r="N3" s="103"/>
      <c r="O3" s="103"/>
      <c r="P3" s="103"/>
      <c r="Q3" s="103"/>
    </row>
    <row r="4" spans="1:18">
      <c r="A4" s="76"/>
      <c r="B4" s="105" t="s">
        <v>8</v>
      </c>
      <c r="C4" s="78">
        <v>0.2425588663992127</v>
      </c>
      <c r="D4" s="78">
        <v>0.22232573219729909</v>
      </c>
      <c r="E4" s="79"/>
      <c r="F4" s="79">
        <f>C4/$E$3</f>
        <v>2.5986601609038735</v>
      </c>
      <c r="G4" s="79">
        <f>D4/$E$3</f>
        <v>2.3818919983490652</v>
      </c>
      <c r="H4" s="84">
        <f t="shared" si="0"/>
        <v>2.4902760796264696</v>
      </c>
      <c r="I4" s="63">
        <f t="shared" ref="I4:I10" si="1" xml:space="preserve"> STDEV(F4:G4)/SQRT(2)</f>
        <v>0.10838408127740418</v>
      </c>
      <c r="J4" s="76">
        <v>3.3E-3</v>
      </c>
      <c r="L4" s="103"/>
      <c r="M4" s="103"/>
      <c r="N4" s="103"/>
      <c r="O4" s="103"/>
      <c r="P4" s="103"/>
      <c r="Q4" s="103"/>
    </row>
    <row r="5" spans="1:18">
      <c r="A5" s="80" t="s">
        <v>2</v>
      </c>
      <c r="B5" s="102" t="s">
        <v>7</v>
      </c>
      <c r="C5" s="82">
        <v>8.1583057574660736E-2</v>
      </c>
      <c r="D5" s="82">
        <v>8.7914773510598634E-2</v>
      </c>
      <c r="E5" s="83">
        <f>AVERAGE(C5:D5)</f>
        <v>8.4748915542629685E-2</v>
      </c>
      <c r="F5" s="83">
        <f>C5/$E$5</f>
        <v>0.96264426573840367</v>
      </c>
      <c r="G5" s="83">
        <f>D5/$E$5</f>
        <v>1.0373557342615964</v>
      </c>
      <c r="H5" s="85">
        <f t="shared" si="0"/>
        <v>1</v>
      </c>
      <c r="I5" s="68">
        <f t="shared" si="1"/>
        <v>3.7355734261596378E-2</v>
      </c>
      <c r="J5" s="87"/>
      <c r="L5" s="104"/>
      <c r="M5" s="104"/>
      <c r="N5" s="104"/>
      <c r="O5" s="104"/>
      <c r="P5" s="104"/>
    </row>
    <row r="6" spans="1:18">
      <c r="A6" s="80"/>
      <c r="B6" s="102" t="s">
        <v>8</v>
      </c>
      <c r="C6" s="82">
        <v>0.16585897581693035</v>
      </c>
      <c r="D6" s="82">
        <v>0.17578889589247687</v>
      </c>
      <c r="E6" s="83"/>
      <c r="F6" s="83">
        <f>C6/$E$5</f>
        <v>1.9570631052323184</v>
      </c>
      <c r="G6" s="83">
        <f>D6/$E$5</f>
        <v>2.07423180304948</v>
      </c>
      <c r="H6" s="85">
        <f t="shared" si="0"/>
        <v>2.0156474541408991</v>
      </c>
      <c r="I6" s="68">
        <f t="shared" si="1"/>
        <v>5.8584348908580774E-2</v>
      </c>
      <c r="J6" s="80">
        <v>2.3E-3</v>
      </c>
    </row>
    <row r="7" spans="1:18">
      <c r="A7" s="76" t="s">
        <v>3</v>
      </c>
      <c r="B7" s="105" t="s">
        <v>7</v>
      </c>
      <c r="C7" s="78">
        <v>0.14758870763045681</v>
      </c>
      <c r="D7" s="78">
        <v>0.15880184264959898</v>
      </c>
      <c r="E7" s="79">
        <f>AVERAGE(C7:D7)</f>
        <v>0.1531952751400279</v>
      </c>
      <c r="F7" s="79">
        <f>C7/$E$7</f>
        <v>0.9634024776257204</v>
      </c>
      <c r="G7" s="79">
        <f>D7/$E$7</f>
        <v>1.0365975223742796</v>
      </c>
      <c r="H7" s="84">
        <f t="shared" si="0"/>
        <v>1</v>
      </c>
      <c r="I7" s="63">
        <f t="shared" si="1"/>
        <v>3.6597522374279601E-2</v>
      </c>
      <c r="J7" s="86"/>
      <c r="L7" s="103"/>
      <c r="M7" s="103"/>
      <c r="N7" s="103"/>
      <c r="O7" s="103"/>
      <c r="P7" s="103"/>
    </row>
    <row r="8" spans="1:18">
      <c r="A8" s="76"/>
      <c r="B8" s="105" t="s">
        <v>8</v>
      </c>
      <c r="C8" s="78">
        <v>0.25228097713325481</v>
      </c>
      <c r="D8" s="78">
        <v>0.27048380484714535</v>
      </c>
      <c r="E8" s="79"/>
      <c r="F8" s="79">
        <f>C8/$E$7</f>
        <v>1.6467934595414759</v>
      </c>
      <c r="G8" s="79">
        <f>D8/$E$7</f>
        <v>1.7656145373929455</v>
      </c>
      <c r="H8" s="84">
        <f t="shared" si="0"/>
        <v>1.7062039984672106</v>
      </c>
      <c r="I8" s="63">
        <f t="shared" si="1"/>
        <v>5.9410538925734779E-2</v>
      </c>
      <c r="J8" s="76">
        <v>4.7999999999999996E-3</v>
      </c>
      <c r="L8" s="103"/>
      <c r="M8" s="103"/>
      <c r="N8" s="103"/>
      <c r="O8" s="103"/>
      <c r="P8" s="103"/>
    </row>
    <row r="9" spans="1:18">
      <c r="A9" s="80" t="s">
        <v>4</v>
      </c>
      <c r="B9" s="102" t="s">
        <v>7</v>
      </c>
      <c r="C9" s="82">
        <v>0.115383715243857</v>
      </c>
      <c r="D9" s="82">
        <v>0.10981239087534125</v>
      </c>
      <c r="E9" s="83">
        <f>AVERAGE(C9:D9)</f>
        <v>0.11259805305959913</v>
      </c>
      <c r="F9" s="83">
        <f>C9/$E$9</f>
        <v>1.0247398787862112</v>
      </c>
      <c r="G9" s="83">
        <f>D9/$E$9</f>
        <v>0.97526012121378858</v>
      </c>
      <c r="H9" s="85">
        <f t="shared" si="0"/>
        <v>0.99999999999999989</v>
      </c>
      <c r="I9" s="68">
        <f t="shared" si="1"/>
        <v>2.4739878786211308E-2</v>
      </c>
      <c r="J9" s="87"/>
      <c r="L9" s="103"/>
      <c r="M9" s="103"/>
      <c r="N9" s="103"/>
      <c r="O9" s="103"/>
      <c r="P9" s="103"/>
      <c r="Q9" s="103"/>
    </row>
    <row r="10" spans="1:18">
      <c r="A10" s="80"/>
      <c r="B10" s="102" t="s">
        <v>8</v>
      </c>
      <c r="C10" s="82">
        <v>0.33659146167926668</v>
      </c>
      <c r="D10" s="82">
        <v>0.32895312619052752</v>
      </c>
      <c r="E10" s="83"/>
      <c r="F10" s="83">
        <f>C10/$E$9</f>
        <v>2.9893186652268833</v>
      </c>
      <c r="G10" s="83">
        <f>D10/$E$9</f>
        <v>2.9214814754959373</v>
      </c>
      <c r="H10" s="85">
        <f t="shared" si="0"/>
        <v>2.9554000703614101</v>
      </c>
      <c r="I10" s="68">
        <f t="shared" si="1"/>
        <v>3.3918594865472995E-2</v>
      </c>
      <c r="J10" s="80">
        <v>2.0000000000000001E-4</v>
      </c>
      <c r="L10" s="103"/>
      <c r="M10" s="103"/>
      <c r="N10" s="103"/>
      <c r="O10" s="103"/>
      <c r="P10" s="103"/>
      <c r="Q10" s="103"/>
    </row>
    <row r="12" spans="1:18">
      <c r="L12" s="103"/>
      <c r="M12" s="103"/>
      <c r="N12" s="103"/>
      <c r="O12" s="103"/>
      <c r="P12" s="103"/>
      <c r="Q12" s="103"/>
    </row>
    <row r="13" spans="1:18">
      <c r="M13" s="103"/>
      <c r="N13" s="103"/>
      <c r="O13" s="103"/>
      <c r="P13" s="103"/>
      <c r="Q13" s="103"/>
      <c r="R13" s="103"/>
    </row>
    <row r="14" spans="1:18">
      <c r="M14" s="103"/>
      <c r="N14" s="103"/>
      <c r="O14" s="103"/>
      <c r="P14" s="103"/>
      <c r="Q14" s="103"/>
      <c r="R14" s="103"/>
    </row>
    <row r="15" spans="1:18">
      <c r="M15" s="103"/>
      <c r="N15" s="103"/>
      <c r="O15" s="103"/>
      <c r="P15" s="103"/>
      <c r="Q15" s="103"/>
    </row>
    <row r="16" spans="1:18">
      <c r="M16" s="103"/>
      <c r="N16" s="103"/>
      <c r="O16" s="103"/>
      <c r="P16" s="103"/>
      <c r="Q16" s="103"/>
    </row>
    <row r="17" spans="13:17">
      <c r="M17" s="104"/>
      <c r="N17" s="104"/>
      <c r="O17" s="104"/>
      <c r="P17" s="104"/>
      <c r="Q17" s="104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N17"/>
  <sheetViews>
    <sheetView workbookViewId="0">
      <selection activeCell="N3" sqref="N3:N10"/>
    </sheetView>
  </sheetViews>
  <sheetFormatPr baseColWidth="10" defaultRowHeight="12" x14ac:dyDescent="0"/>
  <cols>
    <col min="1" max="1" width="11.5" style="1" bestFit="1" customWidth="1"/>
    <col min="2" max="2" width="13.6640625" style="1" bestFit="1" customWidth="1"/>
    <col min="3" max="3" width="15.1640625" style="1" customWidth="1"/>
    <col min="4" max="4" width="10.83203125" style="1"/>
    <col min="5" max="5" width="12" style="1" bestFit="1" customWidth="1"/>
    <col min="6" max="6" width="10.83203125" style="1"/>
    <col min="7" max="8" width="13.83203125" style="1" customWidth="1"/>
    <col min="9" max="9" width="11.5" style="1" bestFit="1" customWidth="1"/>
    <col min="10" max="13" width="10.83203125" style="1"/>
    <col min="14" max="14" width="9.33203125" style="1" customWidth="1"/>
    <col min="15" max="16384" width="10.83203125" style="1"/>
  </cols>
  <sheetData>
    <row r="1" spans="1:14" ht="16">
      <c r="A1" s="14" t="s">
        <v>0</v>
      </c>
      <c r="B1" s="15" t="s">
        <v>11</v>
      </c>
      <c r="C1" s="15" t="s">
        <v>9</v>
      </c>
      <c r="D1" s="16"/>
      <c r="E1" s="15" t="s">
        <v>10</v>
      </c>
      <c r="F1" s="16"/>
      <c r="G1" s="15" t="s">
        <v>45</v>
      </c>
      <c r="H1" s="15"/>
      <c r="I1" s="15" t="s">
        <v>37</v>
      </c>
      <c r="J1" s="15" t="s">
        <v>50</v>
      </c>
      <c r="K1" s="15"/>
      <c r="L1" s="28" t="s">
        <v>34</v>
      </c>
      <c r="M1" s="28" t="s">
        <v>24</v>
      </c>
      <c r="N1" s="17" t="s">
        <v>18</v>
      </c>
    </row>
    <row r="2" spans="1:14" ht="16">
      <c r="A2" s="14"/>
      <c r="B2" s="16"/>
      <c r="C2" s="14" t="s">
        <v>5</v>
      </c>
      <c r="D2" s="14" t="s">
        <v>6</v>
      </c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6">
      <c r="A3" s="49" t="s">
        <v>1</v>
      </c>
      <c r="B3" s="50" t="s">
        <v>7</v>
      </c>
      <c r="C3" s="29">
        <v>1.8339101265004772E-2</v>
      </c>
      <c r="D3" s="29">
        <v>1.7269235042528908E-2</v>
      </c>
      <c r="E3" s="29">
        <v>3.7099003070158218E-2</v>
      </c>
      <c r="F3" s="29">
        <v>3.7027182990038821E-2</v>
      </c>
      <c r="G3" s="29">
        <f t="shared" ref="G3:G10" si="0">E3/C3</f>
        <v>2.0229455377375367</v>
      </c>
      <c r="H3" s="29">
        <f t="shared" ref="H3:H10" si="1">F3/D3</f>
        <v>2.1441125156297924</v>
      </c>
      <c r="I3" s="29">
        <f>AVERAGE(G3:H3)</f>
        <v>2.0835290266836646</v>
      </c>
      <c r="J3" s="29">
        <f>G3/$I$3</f>
        <v>0.97092265662237587</v>
      </c>
      <c r="K3" s="29">
        <f>H3/$I$3</f>
        <v>1.0290773433776241</v>
      </c>
      <c r="L3" s="53">
        <f>AVERAGE(J3:K3)</f>
        <v>1</v>
      </c>
      <c r="M3" s="54">
        <f xml:space="preserve"> STDEV(J3:K3)/SQRT(2)</f>
        <v>2.9077343377624128E-2</v>
      </c>
      <c r="N3" s="106"/>
    </row>
    <row r="4" spans="1:14" ht="16">
      <c r="A4" s="49"/>
      <c r="B4" s="50" t="s">
        <v>8</v>
      </c>
      <c r="C4" s="29">
        <v>2.1509389312121732E-2</v>
      </c>
      <c r="D4" s="29">
        <v>2.0981851580362317E-2</v>
      </c>
      <c r="E4" s="29">
        <v>2.3198910314925381E-2</v>
      </c>
      <c r="F4" s="29">
        <v>2.34817202396163E-2</v>
      </c>
      <c r="G4" s="29">
        <f t="shared" si="0"/>
        <v>1.0785480693239167</v>
      </c>
      <c r="H4" s="29">
        <f t="shared" si="1"/>
        <v>1.1191443305029238</v>
      </c>
      <c r="I4" s="29"/>
      <c r="J4" s="29">
        <f>G4/$I$3</f>
        <v>0.51765444853947273</v>
      </c>
      <c r="K4" s="29">
        <f>H4/$I$3</f>
        <v>0.53713882368332366</v>
      </c>
      <c r="L4" s="53">
        <f t="shared" ref="L4:L10" si="2">AVERAGE(J4:K4)</f>
        <v>0.5273966361113982</v>
      </c>
      <c r="M4" s="54">
        <f t="shared" ref="M4:M10" si="3" xml:space="preserve"> STDEV(J4:K4)/SQRT(2)</f>
        <v>9.742187571925463E-3</v>
      </c>
      <c r="N4" s="106">
        <v>2.0999999999999999E-3</v>
      </c>
    </row>
    <row r="5" spans="1:14" ht="16">
      <c r="A5" s="51" t="s">
        <v>2</v>
      </c>
      <c r="B5" s="52" t="s">
        <v>7</v>
      </c>
      <c r="C5" s="30">
        <v>0.12679613698654851</v>
      </c>
      <c r="D5" s="30">
        <v>0.13399311081751764</v>
      </c>
      <c r="E5" s="30">
        <v>9.7693496356340198E-2</v>
      </c>
      <c r="F5" s="30">
        <v>0.10118999085753833</v>
      </c>
      <c r="G5" s="30">
        <f t="shared" si="0"/>
        <v>0.77047691418788455</v>
      </c>
      <c r="H5" s="30">
        <f t="shared" si="1"/>
        <v>0.75518801108623279</v>
      </c>
      <c r="I5" s="30">
        <f>AVERAGE(G5:H5)</f>
        <v>0.76283246263705862</v>
      </c>
      <c r="J5" s="30">
        <f>G5/$I$5</f>
        <v>1.0100211408470998</v>
      </c>
      <c r="K5" s="30">
        <f>H5/$I$5</f>
        <v>0.9899788591529004</v>
      </c>
      <c r="L5" s="55">
        <f t="shared" si="2"/>
        <v>1</v>
      </c>
      <c r="M5" s="56">
        <f t="shared" si="3"/>
        <v>1.0021140847099708E-2</v>
      </c>
      <c r="N5" s="107"/>
    </row>
    <row r="6" spans="1:14" ht="16">
      <c r="A6" s="51"/>
      <c r="B6" s="52" t="s">
        <v>8</v>
      </c>
      <c r="C6" s="30">
        <v>0.10869013093096348</v>
      </c>
      <c r="D6" s="30">
        <v>0.11795794146480744</v>
      </c>
      <c r="E6" s="30">
        <v>6.7000926261787552E-2</v>
      </c>
      <c r="F6" s="30">
        <v>7.4179884871467122E-2</v>
      </c>
      <c r="G6" s="30">
        <f t="shared" si="0"/>
        <v>0.61643983393804547</v>
      </c>
      <c r="H6" s="30">
        <f t="shared" si="1"/>
        <v>0.6288672381892878</v>
      </c>
      <c r="I6" s="30"/>
      <c r="J6" s="30">
        <f>G6/$I$5</f>
        <v>0.80809334176347969</v>
      </c>
      <c r="K6" s="30">
        <f>H6/$I$5</f>
        <v>0.82438447364358047</v>
      </c>
      <c r="L6" s="55">
        <f t="shared" si="2"/>
        <v>0.81623890770353014</v>
      </c>
      <c r="M6" s="56">
        <f t="shared" si="3"/>
        <v>8.1455659400503921E-3</v>
      </c>
      <c r="N6" s="107">
        <v>2.3999999999999998E-3</v>
      </c>
    </row>
    <row r="7" spans="1:14" ht="16">
      <c r="A7" s="49" t="s">
        <v>3</v>
      </c>
      <c r="B7" s="50" t="s">
        <v>7</v>
      </c>
      <c r="C7" s="29">
        <v>7.7670136032004886E-2</v>
      </c>
      <c r="D7" s="29">
        <v>7.7976572095611985E-2</v>
      </c>
      <c r="E7" s="29">
        <v>4.6881767602944151E-2</v>
      </c>
      <c r="F7" s="29">
        <v>5.6102989769236417E-2</v>
      </c>
      <c r="G7" s="29">
        <f t="shared" si="0"/>
        <v>0.60360094623274474</v>
      </c>
      <c r="H7" s="29">
        <f t="shared" si="1"/>
        <v>0.71948520256116166</v>
      </c>
      <c r="I7" s="29">
        <f>AVERAGE(G7:H7)</f>
        <v>0.66154307439695326</v>
      </c>
      <c r="J7" s="29">
        <f>G7/$I$7</f>
        <v>0.91241367281030461</v>
      </c>
      <c r="K7" s="29">
        <f>H7/$I$7</f>
        <v>1.0875863271896953</v>
      </c>
      <c r="L7" s="53">
        <f t="shared" si="2"/>
        <v>1</v>
      </c>
      <c r="M7" s="54">
        <f t="shared" si="3"/>
        <v>8.7586327189695334E-2</v>
      </c>
      <c r="N7" s="106"/>
    </row>
    <row r="8" spans="1:14" ht="16">
      <c r="A8" s="49"/>
      <c r="B8" s="50" t="s">
        <v>8</v>
      </c>
      <c r="C8" s="29">
        <v>5.8833478098261054E-2</v>
      </c>
      <c r="D8" s="29">
        <v>6.0254142056606626E-2</v>
      </c>
      <c r="E8" s="29">
        <v>2.6351177735151304E-2</v>
      </c>
      <c r="F8" s="29">
        <v>3.259264446187924E-2</v>
      </c>
      <c r="G8" s="29">
        <f t="shared" si="0"/>
        <v>0.44789427018305361</v>
      </c>
      <c r="H8" s="29">
        <f t="shared" si="1"/>
        <v>0.54091956750889603</v>
      </c>
      <c r="I8" s="29"/>
      <c r="J8" s="29">
        <f>G8/$I$7</f>
        <v>0.67704475720094759</v>
      </c>
      <c r="K8" s="29">
        <f>H8/$I$7</f>
        <v>0.81766341217007721</v>
      </c>
      <c r="L8" s="53">
        <f t="shared" si="2"/>
        <v>0.74735408468551245</v>
      </c>
      <c r="M8" s="54">
        <f t="shared" si="3"/>
        <v>7.0309327484564796E-2</v>
      </c>
      <c r="N8" s="106">
        <v>7.7200000000000005E-2</v>
      </c>
    </row>
    <row r="9" spans="1:14" ht="16">
      <c r="A9" s="51" t="s">
        <v>4</v>
      </c>
      <c r="B9" s="52" t="s">
        <v>7</v>
      </c>
      <c r="C9" s="30">
        <v>2.237532449985934E-2</v>
      </c>
      <c r="D9" s="30">
        <v>2.2341840517922602E-2</v>
      </c>
      <c r="E9" s="30">
        <v>1.8158689586985695E-2</v>
      </c>
      <c r="F9" s="30">
        <v>1.7300933600462368E-2</v>
      </c>
      <c r="G9" s="30">
        <f t="shared" si="0"/>
        <v>0.81154977605352041</v>
      </c>
      <c r="H9" s="30">
        <f t="shared" si="1"/>
        <v>0.77437369524608224</v>
      </c>
      <c r="I9" s="30">
        <f>AVERAGE(G9:H9)</f>
        <v>0.79296173564980132</v>
      </c>
      <c r="J9" s="30">
        <f>G9/$I$9</f>
        <v>1.0234412829371733</v>
      </c>
      <c r="K9" s="30">
        <f>H9/$I$9</f>
        <v>0.9765587170628266</v>
      </c>
      <c r="L9" s="55">
        <f t="shared" si="2"/>
        <v>1</v>
      </c>
      <c r="M9" s="56">
        <f t="shared" si="3"/>
        <v>2.3441282937173343E-2</v>
      </c>
      <c r="N9" s="107"/>
    </row>
    <row r="10" spans="1:14" ht="16">
      <c r="A10" s="51"/>
      <c r="B10" s="52" t="s">
        <v>8</v>
      </c>
      <c r="C10" s="30">
        <v>3.1192639955995007E-2</v>
      </c>
      <c r="D10" s="30">
        <v>2.7650880835969029E-2</v>
      </c>
      <c r="E10" s="30">
        <v>1.5860933608856296E-2</v>
      </c>
      <c r="F10" s="30">
        <v>1.76628556033584E-2</v>
      </c>
      <c r="G10" s="30">
        <f t="shared" si="0"/>
        <v>0.50848320729608321</v>
      </c>
      <c r="H10" s="30">
        <f t="shared" si="1"/>
        <v>0.63878093823261028</v>
      </c>
      <c r="I10" s="30"/>
      <c r="J10" s="30">
        <f>G10/$I$9</f>
        <v>0.64124557899304058</v>
      </c>
      <c r="K10" s="30">
        <f>H10/$I$9</f>
        <v>0.80556338283984674</v>
      </c>
      <c r="L10" s="55">
        <f t="shared" si="2"/>
        <v>0.72340448091644372</v>
      </c>
      <c r="M10" s="56">
        <f t="shared" si="3"/>
        <v>8.2158901923402805E-2</v>
      </c>
      <c r="N10" s="107">
        <v>4.2000000000000003E-2</v>
      </c>
    </row>
    <row r="12" spans="1:14">
      <c r="A12" s="2"/>
    </row>
    <row r="13" spans="1:14">
      <c r="A13" s="2"/>
    </row>
    <row r="14" spans="1:14">
      <c r="A14" s="2"/>
    </row>
    <row r="15" spans="1:14">
      <c r="A15" s="2"/>
    </row>
    <row r="16" spans="1:14">
      <c r="A16" s="2"/>
    </row>
    <row r="17" spans="1:1">
      <c r="A17" s="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P34"/>
  <sheetViews>
    <sheetView topLeftCell="G1" workbookViewId="0">
      <selection activeCell="M16" sqref="M16"/>
    </sheetView>
  </sheetViews>
  <sheetFormatPr baseColWidth="10" defaultRowHeight="12" x14ac:dyDescent="0"/>
  <cols>
    <col min="1" max="1" width="11.5" style="4" bestFit="1" customWidth="1"/>
    <col min="2" max="2" width="10.83203125" style="4"/>
    <col min="3" max="4" width="13" style="4" customWidth="1"/>
    <col min="5" max="6" width="19.33203125" style="4" customWidth="1"/>
    <col min="7" max="8" width="19.83203125" style="4" customWidth="1"/>
    <col min="9" max="10" width="23" style="4" customWidth="1"/>
    <col min="11" max="11" width="18.1640625" style="4" bestFit="1" customWidth="1"/>
    <col min="12" max="12" width="11" style="4" bestFit="1" customWidth="1"/>
    <col min="13" max="13" width="31.33203125" style="4" customWidth="1"/>
    <col min="14" max="14" width="9.6640625" style="4" customWidth="1"/>
    <col min="15" max="15" width="7.33203125" style="4" customWidth="1"/>
    <col min="16" max="16" width="13.1640625" style="4" customWidth="1"/>
    <col min="17" max="16384" width="10.83203125" style="4"/>
  </cols>
  <sheetData>
    <row r="1" spans="1:16" ht="16">
      <c r="A1" s="71" t="s">
        <v>0</v>
      </c>
      <c r="B1" s="71" t="s">
        <v>11</v>
      </c>
      <c r="C1" s="72" t="s">
        <v>12</v>
      </c>
      <c r="D1" s="71"/>
      <c r="E1" s="72" t="s">
        <v>13</v>
      </c>
      <c r="F1" s="73"/>
      <c r="G1" s="72" t="s">
        <v>14</v>
      </c>
      <c r="H1" s="73"/>
      <c r="I1" s="73" t="s">
        <v>15</v>
      </c>
      <c r="J1" s="73"/>
      <c r="K1" s="73" t="s">
        <v>16</v>
      </c>
      <c r="L1" s="73" t="s">
        <v>17</v>
      </c>
      <c r="M1" s="73"/>
      <c r="N1" s="71" t="s">
        <v>25</v>
      </c>
      <c r="O1" s="71" t="s">
        <v>24</v>
      </c>
      <c r="P1" s="73" t="s">
        <v>18</v>
      </c>
    </row>
    <row r="2" spans="1:16" ht="16">
      <c r="A2" s="74"/>
      <c r="B2" s="74"/>
      <c r="C2" s="71" t="s">
        <v>5</v>
      </c>
      <c r="D2" s="71" t="s">
        <v>6</v>
      </c>
      <c r="E2" s="74"/>
      <c r="F2" s="75"/>
      <c r="G2" s="74"/>
      <c r="H2" s="75"/>
      <c r="I2" s="75"/>
      <c r="J2" s="75"/>
      <c r="K2" s="75"/>
      <c r="L2" s="75"/>
      <c r="M2" s="75"/>
      <c r="N2" s="75"/>
      <c r="O2" s="75"/>
      <c r="P2" s="75"/>
    </row>
    <row r="3" spans="1:16" ht="16">
      <c r="A3" s="76" t="s">
        <v>1</v>
      </c>
      <c r="B3" s="77" t="s">
        <v>19</v>
      </c>
      <c r="C3" s="78">
        <v>0.99526295300000001</v>
      </c>
      <c r="D3" s="78">
        <v>0.960485476</v>
      </c>
      <c r="E3" s="78">
        <v>2.0184883000000001E-2</v>
      </c>
      <c r="F3" s="78">
        <v>2.5696592000000001E-2</v>
      </c>
      <c r="G3" s="78">
        <v>6.4435261999999993E-2</v>
      </c>
      <c r="H3" s="78">
        <v>7.4653320999999995E-2</v>
      </c>
      <c r="I3" s="79">
        <f>(G3-E3)/C3</f>
        <v>4.4460992812620038E-2</v>
      </c>
      <c r="J3" s="79">
        <f>(H3-F3)/D3</f>
        <v>5.0970816554023551E-2</v>
      </c>
      <c r="K3" s="79">
        <f>AVERAGE(I3:J3)</f>
        <v>4.7715904683321791E-2</v>
      </c>
      <c r="L3" s="79">
        <f>I3/$K$3</f>
        <v>0.93178559869494737</v>
      </c>
      <c r="M3" s="79">
        <f>J3/$K$3</f>
        <v>1.0682144013050527</v>
      </c>
      <c r="N3" s="84">
        <f>AVERAGE(L3:M3)</f>
        <v>1</v>
      </c>
      <c r="O3" s="63">
        <f xml:space="preserve"> STDEV(L3:M3)/SQRT(2)</f>
        <v>6.8214401305052672E-2</v>
      </c>
      <c r="P3" s="76"/>
    </row>
    <row r="4" spans="1:16" ht="16">
      <c r="A4" s="76"/>
      <c r="B4" s="77" t="s">
        <v>20</v>
      </c>
      <c r="C4" s="78">
        <v>0.49253198500000001</v>
      </c>
      <c r="D4" s="78">
        <v>0.48434663100000003</v>
      </c>
      <c r="E4" s="78">
        <v>1.1361101E-2</v>
      </c>
      <c r="F4" s="78">
        <v>1.1777119000000001E-2</v>
      </c>
      <c r="G4" s="78">
        <v>0.113908068</v>
      </c>
      <c r="H4" s="78">
        <v>0.11524002799999999</v>
      </c>
      <c r="I4" s="79">
        <f t="shared" ref="I4:J10" si="0">(G4-E4)/C4</f>
        <v>0.20820367026519102</v>
      </c>
      <c r="J4" s="79">
        <f t="shared" si="0"/>
        <v>0.21361335534921885</v>
      </c>
      <c r="K4" s="79"/>
      <c r="L4" s="79">
        <f>I4/$K$3</f>
        <v>4.3634019232577756</v>
      </c>
      <c r="M4" s="79">
        <f>J4/$K$3</f>
        <v>4.4767747099612976</v>
      </c>
      <c r="N4" s="84">
        <f t="shared" ref="N4:N10" si="1">AVERAGE(L4:M4)</f>
        <v>4.4200883166095366</v>
      </c>
      <c r="O4" s="63">
        <f t="shared" ref="O4:O10" si="2" xml:space="preserve"> STDEV(L4:M4)/SQRT(2)</f>
        <v>5.6686393351760948E-2</v>
      </c>
      <c r="P4" s="108">
        <v>2.9999999999999997E-4</v>
      </c>
    </row>
    <row r="5" spans="1:16" ht="16">
      <c r="A5" s="80" t="s">
        <v>2</v>
      </c>
      <c r="B5" s="81" t="s">
        <v>19</v>
      </c>
      <c r="C5" s="82">
        <v>1.9496488110000001</v>
      </c>
      <c r="D5" s="82">
        <v>1.791520955</v>
      </c>
      <c r="E5" s="82">
        <v>3.0787693000000001E-2</v>
      </c>
      <c r="F5" s="82">
        <v>2.1162408000000001E-2</v>
      </c>
      <c r="G5" s="82">
        <v>0.16148984499999999</v>
      </c>
      <c r="H5" s="82">
        <v>0.17119797</v>
      </c>
      <c r="I5" s="83">
        <f t="shared" si="0"/>
        <v>6.7038818100251168E-2</v>
      </c>
      <c r="J5" s="83">
        <f t="shared" si="0"/>
        <v>8.374758976793549E-2</v>
      </c>
      <c r="K5" s="83">
        <f>AVERAGE(I5:J5)</f>
        <v>7.5393203934093322E-2</v>
      </c>
      <c r="L5" s="83">
        <f>I5/$K$5</f>
        <v>0.88918913910137931</v>
      </c>
      <c r="M5" s="83">
        <f>J5/$K$5</f>
        <v>1.1108108608986209</v>
      </c>
      <c r="N5" s="85">
        <f t="shared" si="1"/>
        <v>1</v>
      </c>
      <c r="O5" s="68">
        <f t="shared" si="2"/>
        <v>0.11081086089862212</v>
      </c>
      <c r="P5" s="80"/>
    </row>
    <row r="6" spans="1:16" ht="16">
      <c r="A6" s="80"/>
      <c r="B6" s="81" t="s">
        <v>20</v>
      </c>
      <c r="C6" s="82">
        <v>0.84462586100000003</v>
      </c>
      <c r="D6" s="82">
        <v>0.83458412999999998</v>
      </c>
      <c r="E6" s="82">
        <v>2.6633501E-2</v>
      </c>
      <c r="F6" s="82">
        <v>2.8191173E-2</v>
      </c>
      <c r="G6" s="82">
        <v>0.23564296200000001</v>
      </c>
      <c r="H6" s="82">
        <v>0.25651555399999998</v>
      </c>
      <c r="I6" s="83">
        <f t="shared" si="0"/>
        <v>0.24745804106985542</v>
      </c>
      <c r="J6" s="83">
        <f t="shared" si="0"/>
        <v>0.273578627717256</v>
      </c>
      <c r="K6" s="83"/>
      <c r="L6" s="83">
        <f>I6/$K$5</f>
        <v>3.2822327233390487</v>
      </c>
      <c r="M6" s="83">
        <f>J6/$K$5</f>
        <v>3.6286908294335252</v>
      </c>
      <c r="N6" s="85">
        <f t="shared" si="1"/>
        <v>3.4554617763862869</v>
      </c>
      <c r="O6" s="68">
        <f t="shared" si="2"/>
        <v>0.17322905304723824</v>
      </c>
      <c r="P6" s="109">
        <v>3.5000000000000001E-3</v>
      </c>
    </row>
    <row r="7" spans="1:16" ht="16">
      <c r="A7" s="76" t="s">
        <v>3</v>
      </c>
      <c r="B7" s="77" t="s">
        <v>19</v>
      </c>
      <c r="C7" s="78">
        <v>1.0239924538348735</v>
      </c>
      <c r="D7" s="78">
        <v>1.0920717263368491</v>
      </c>
      <c r="E7" s="78">
        <v>6.6575068390046191E-2</v>
      </c>
      <c r="F7" s="78">
        <v>5.9684426794655521E-2</v>
      </c>
      <c r="G7" s="78">
        <v>0.13495025125676266</v>
      </c>
      <c r="H7" s="78">
        <v>0.13906688060573011</v>
      </c>
      <c r="I7" s="79">
        <f t="shared" si="0"/>
        <v>6.6773131589642057E-2</v>
      </c>
      <c r="J7" s="79">
        <f t="shared" si="0"/>
        <v>7.268978025587039E-2</v>
      </c>
      <c r="K7" s="79">
        <f>AVERAGE(I7:J7)</f>
        <v>6.973145592275623E-2</v>
      </c>
      <c r="L7" s="79">
        <f>I7/$K$7</f>
        <v>0.95757546871828969</v>
      </c>
      <c r="M7" s="79">
        <f>J7/$K$7</f>
        <v>1.04242453128171</v>
      </c>
      <c r="N7" s="84">
        <f t="shared" si="1"/>
        <v>0.99999999999999978</v>
      </c>
      <c r="O7" s="63">
        <f t="shared" si="2"/>
        <v>4.2424531281710136E-2</v>
      </c>
      <c r="P7" s="76"/>
    </row>
    <row r="8" spans="1:16" ht="16">
      <c r="A8" s="76"/>
      <c r="B8" s="77" t="s">
        <v>20</v>
      </c>
      <c r="C8" s="78">
        <v>0.54086699535041038</v>
      </c>
      <c r="D8" s="78">
        <v>0.5589435675238249</v>
      </c>
      <c r="E8" s="78">
        <v>6.1461871241719986E-2</v>
      </c>
      <c r="F8" s="78">
        <v>5.9595638914022066E-2</v>
      </c>
      <c r="G8" s="78">
        <v>0.24863284434705019</v>
      </c>
      <c r="H8" s="78">
        <v>0.24862040266018492</v>
      </c>
      <c r="I8" s="79">
        <f t="shared" si="0"/>
        <v>0.34605730191406509</v>
      </c>
      <c r="J8" s="79">
        <f t="shared" si="0"/>
        <v>0.33818219714659425</v>
      </c>
      <c r="K8" s="79"/>
      <c r="L8" s="79">
        <f>I8/$K$7</f>
        <v>4.9627144211273011</v>
      </c>
      <c r="M8" s="79">
        <f>J8/$K$7</f>
        <v>4.8497796678906218</v>
      </c>
      <c r="N8" s="84">
        <f t="shared" si="1"/>
        <v>4.9062470445089614</v>
      </c>
      <c r="O8" s="63">
        <f t="shared" si="2"/>
        <v>5.6467376618339671E-2</v>
      </c>
      <c r="P8" s="108">
        <v>2.0000000000000001E-4</v>
      </c>
    </row>
    <row r="9" spans="1:16" ht="16">
      <c r="A9" s="80" t="s">
        <v>4</v>
      </c>
      <c r="B9" s="81" t="s">
        <v>19</v>
      </c>
      <c r="C9" s="82">
        <v>2.2215243587679256</v>
      </c>
      <c r="D9" s="82">
        <v>2.2679616385384032</v>
      </c>
      <c r="E9" s="82">
        <v>1.8524246037449035E-2</v>
      </c>
      <c r="F9" s="82">
        <v>2.1266513426074187E-2</v>
      </c>
      <c r="G9" s="82">
        <v>0.73101163781766587</v>
      </c>
      <c r="H9" s="82">
        <v>0.70163610026420964</v>
      </c>
      <c r="I9" s="83">
        <f t="shared" si="0"/>
        <v>0.32072004476033195</v>
      </c>
      <c r="J9" s="83">
        <f t="shared" si="0"/>
        <v>0.29999166444305569</v>
      </c>
      <c r="K9" s="83">
        <f>AVERAGE(I9:J9)</f>
        <v>0.31035585460169379</v>
      </c>
      <c r="L9" s="83">
        <f>I9/$K$9</f>
        <v>1.033394537286688</v>
      </c>
      <c r="M9" s="83">
        <f>J9/$K$9</f>
        <v>0.96660546271331227</v>
      </c>
      <c r="N9" s="85">
        <f t="shared" si="1"/>
        <v>1</v>
      </c>
      <c r="O9" s="68">
        <f t="shared" si="2"/>
        <v>3.3394537286687842E-2</v>
      </c>
      <c r="P9" s="80"/>
    </row>
    <row r="10" spans="1:16" ht="16">
      <c r="A10" s="80"/>
      <c r="B10" s="81" t="s">
        <v>20</v>
      </c>
      <c r="C10" s="82">
        <v>1.0238458604271217</v>
      </c>
      <c r="D10" s="82">
        <v>0.90831303490311122</v>
      </c>
      <c r="E10" s="82">
        <v>2.1082701275621524E-2</v>
      </c>
      <c r="F10" s="82">
        <v>1.9831778560743432E-2</v>
      </c>
      <c r="G10" s="82">
        <v>1.548232325512189</v>
      </c>
      <c r="H10" s="82">
        <v>1.4771595544594498</v>
      </c>
      <c r="I10" s="83">
        <f t="shared" si="0"/>
        <v>1.4915815781093069</v>
      </c>
      <c r="J10" s="83">
        <f t="shared" si="0"/>
        <v>1.6044334055540204</v>
      </c>
      <c r="K10" s="83"/>
      <c r="L10" s="83">
        <f>I10/$K$9</f>
        <v>4.8060365415808928</v>
      </c>
      <c r="M10" s="83">
        <f>J10/$K$9</f>
        <v>5.1696572878031475</v>
      </c>
      <c r="N10" s="85">
        <f t="shared" si="1"/>
        <v>4.9878469146920201</v>
      </c>
      <c r="O10" s="68">
        <f t="shared" si="2"/>
        <v>0.18181037311112735</v>
      </c>
      <c r="P10" s="109">
        <v>1.1000000000000001E-3</v>
      </c>
    </row>
    <row r="11" spans="1:16">
      <c r="D11" s="5"/>
      <c r="L11" s="3"/>
      <c r="M11" s="3"/>
      <c r="N11" s="3"/>
      <c r="O11" s="3"/>
    </row>
    <row r="12" spans="1:16">
      <c r="D12" s="5"/>
    </row>
    <row r="13" spans="1:16">
      <c r="D13" s="5"/>
      <c r="E13" s="6"/>
    </row>
    <row r="14" spans="1:16">
      <c r="D14" s="5"/>
      <c r="E14" s="6"/>
    </row>
    <row r="15" spans="1:16">
      <c r="D15" s="5"/>
      <c r="E15" s="6"/>
    </row>
    <row r="16" spans="1:16">
      <c r="D16" s="5"/>
      <c r="E16" s="6"/>
    </row>
    <row r="17" spans="4:5">
      <c r="D17" s="5"/>
    </row>
    <row r="18" spans="4:5">
      <c r="D18" s="5"/>
    </row>
    <row r="19" spans="4:5">
      <c r="D19" s="5"/>
      <c r="E19" s="6"/>
    </row>
    <row r="20" spans="4:5">
      <c r="D20" s="5"/>
      <c r="E20" s="6"/>
    </row>
    <row r="21" spans="4:5">
      <c r="D21" s="5"/>
      <c r="E21" s="6"/>
    </row>
    <row r="22" spans="4:5">
      <c r="D22" s="5"/>
      <c r="E22" s="6"/>
    </row>
    <row r="23" spans="4:5">
      <c r="D23" s="5"/>
      <c r="E23" s="6"/>
    </row>
    <row r="24" spans="4:5">
      <c r="D24" s="5"/>
      <c r="E24" s="6"/>
    </row>
    <row r="25" spans="4:5">
      <c r="D25" s="5"/>
      <c r="E25" s="6"/>
    </row>
    <row r="26" spans="4:5">
      <c r="D26" s="5"/>
      <c r="E26" s="6"/>
    </row>
    <row r="27" spans="4:5">
      <c r="D27" s="5"/>
      <c r="E27" s="6"/>
    </row>
    <row r="28" spans="4:5">
      <c r="D28" s="5"/>
      <c r="E28" s="6"/>
    </row>
    <row r="29" spans="4:5">
      <c r="D29" s="5"/>
      <c r="E29" s="6"/>
    </row>
    <row r="30" spans="4:5">
      <c r="D30" s="5"/>
      <c r="E30" s="6"/>
    </row>
    <row r="31" spans="4:5">
      <c r="D31" s="5"/>
      <c r="E31" s="6"/>
    </row>
    <row r="32" spans="4:5">
      <c r="D32" s="5"/>
      <c r="E32" s="6"/>
    </row>
    <row r="33" spans="4:5">
      <c r="D33" s="5"/>
      <c r="E33" s="6"/>
    </row>
    <row r="34" spans="4:5">
      <c r="D34" s="5"/>
      <c r="E34" s="6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/>
  </sheetPr>
  <dimension ref="A1:X14"/>
  <sheetViews>
    <sheetView workbookViewId="0">
      <selection activeCell="I36" sqref="I36"/>
    </sheetView>
  </sheetViews>
  <sheetFormatPr baseColWidth="10" defaultRowHeight="10" x14ac:dyDescent="0"/>
  <cols>
    <col min="1" max="1" width="11.5" style="7" bestFit="1" customWidth="1"/>
    <col min="2" max="2" width="13.6640625" style="7" bestFit="1" customWidth="1"/>
    <col min="3" max="4" width="12.5" style="7" customWidth="1"/>
    <col min="5" max="6" width="16.83203125" style="7" customWidth="1"/>
    <col min="7" max="8" width="16" style="7" customWidth="1"/>
    <col min="9" max="10" width="22.83203125" style="7" customWidth="1"/>
    <col min="11" max="11" width="21.83203125" style="7" bestFit="1" customWidth="1"/>
    <col min="12" max="13" width="18.1640625" style="7" customWidth="1"/>
    <col min="14" max="14" width="8.6640625" style="7" customWidth="1"/>
    <col min="15" max="15" width="9.5" style="7" customWidth="1"/>
    <col min="16" max="16384" width="10.83203125" style="7"/>
  </cols>
  <sheetData>
    <row r="1" spans="1:24" ht="16">
      <c r="A1" s="57" t="s">
        <v>0</v>
      </c>
      <c r="B1" s="57" t="s">
        <v>11</v>
      </c>
      <c r="C1" s="58" t="s">
        <v>12</v>
      </c>
      <c r="D1" s="57"/>
      <c r="E1" s="58" t="s">
        <v>13</v>
      </c>
      <c r="F1" s="70"/>
      <c r="G1" s="58" t="s">
        <v>14</v>
      </c>
      <c r="H1" s="70"/>
      <c r="I1" s="17" t="s">
        <v>15</v>
      </c>
      <c r="J1" s="70"/>
      <c r="K1" s="17" t="s">
        <v>21</v>
      </c>
      <c r="L1" s="17" t="s">
        <v>22</v>
      </c>
      <c r="M1" s="70"/>
      <c r="N1" s="57" t="s">
        <v>25</v>
      </c>
      <c r="O1" s="57" t="s">
        <v>24</v>
      </c>
      <c r="P1" s="17" t="s">
        <v>18</v>
      </c>
    </row>
    <row r="2" spans="1:24" ht="16">
      <c r="A2" s="57"/>
      <c r="B2" s="57"/>
      <c r="C2" s="57" t="s">
        <v>5</v>
      </c>
      <c r="D2" s="57" t="s">
        <v>6</v>
      </c>
      <c r="E2" s="58"/>
      <c r="F2" s="70"/>
      <c r="G2" s="70"/>
      <c r="H2" s="70"/>
      <c r="I2" s="70"/>
      <c r="J2" s="70"/>
      <c r="K2" s="70"/>
      <c r="L2" s="70"/>
      <c r="M2" s="70"/>
      <c r="N2" s="59"/>
      <c r="O2" s="59"/>
      <c r="P2" s="70"/>
    </row>
    <row r="3" spans="1:24" ht="16">
      <c r="A3" s="60" t="s">
        <v>1</v>
      </c>
      <c r="B3" s="88" t="s">
        <v>7</v>
      </c>
      <c r="C3" s="61">
        <v>0.94331427596003159</v>
      </c>
      <c r="D3" s="61">
        <v>0.902294642816868</v>
      </c>
      <c r="E3" s="61">
        <v>2.5974344632758706E-2</v>
      </c>
      <c r="F3" s="61">
        <v>2.862521621193518E-2</v>
      </c>
      <c r="G3" s="61">
        <v>0.21283905786372631</v>
      </c>
      <c r="H3" s="61">
        <v>0.22544026291896835</v>
      </c>
      <c r="I3" s="61">
        <f t="shared" ref="I3:J10" si="0">(G3-E3)/C3</f>
        <v>0.19809380393484588</v>
      </c>
      <c r="J3" s="61">
        <f t="shared" si="0"/>
        <v>0.21812724731756969</v>
      </c>
      <c r="K3" s="61">
        <f>AVERAGE(I3:J3)</f>
        <v>0.2081105256262078</v>
      </c>
      <c r="L3" s="61">
        <f>I3/$K$3</f>
        <v>0.95186826009294123</v>
      </c>
      <c r="M3" s="61">
        <f>J3/$K$3</f>
        <v>1.0481317399070587</v>
      </c>
      <c r="N3" s="62">
        <f>AVERAGE(L3:M3)</f>
        <v>1</v>
      </c>
      <c r="O3" s="63">
        <f xml:space="preserve"> STDEV(L3:M3)/SQRT(2)</f>
        <v>4.8131739907058706E-2</v>
      </c>
      <c r="P3" s="64"/>
      <c r="Q3" s="9"/>
      <c r="R3" s="9"/>
      <c r="S3" s="9"/>
      <c r="T3" s="9"/>
      <c r="U3" s="9"/>
      <c r="V3" s="9"/>
      <c r="W3" s="9"/>
      <c r="X3" s="9"/>
    </row>
    <row r="4" spans="1:24" ht="16">
      <c r="A4" s="60"/>
      <c r="B4" s="88" t="s">
        <v>8</v>
      </c>
      <c r="C4" s="61">
        <v>0.98380428220366478</v>
      </c>
      <c r="D4" s="61">
        <v>1.0567017473624947</v>
      </c>
      <c r="E4" s="61">
        <v>3.2994035169434626E-4</v>
      </c>
      <c r="F4" s="61">
        <v>3.5969747335860109E-4</v>
      </c>
      <c r="G4" s="61">
        <v>8.692985561108732E-2</v>
      </c>
      <c r="H4" s="61">
        <v>9.1163876324815013E-2</v>
      </c>
      <c r="I4" s="61">
        <f t="shared" si="0"/>
        <v>8.8025552262706322E-2</v>
      </c>
      <c r="J4" s="61">
        <f t="shared" si="0"/>
        <v>8.5931701237460564E-2</v>
      </c>
      <c r="K4" s="61"/>
      <c r="L4" s="61">
        <f>I4/$K$3</f>
        <v>0.42297501290641631</v>
      </c>
      <c r="M4" s="61">
        <f>J4/$K$3</f>
        <v>0.41291376771497135</v>
      </c>
      <c r="N4" s="62">
        <f t="shared" ref="N4:N10" si="1">AVERAGE(L4:M4)</f>
        <v>0.41794439031069386</v>
      </c>
      <c r="O4" s="63">
        <f t="shared" ref="O4:O10" si="2" xml:space="preserve"> STDEV(L4:M4)/SQRT(2)</f>
        <v>5.0306225957224837E-3</v>
      </c>
      <c r="P4" s="64">
        <v>3.3999999999999998E-3</v>
      </c>
      <c r="Q4" s="9"/>
      <c r="R4" s="9"/>
      <c r="S4" s="9"/>
      <c r="T4" s="9"/>
      <c r="U4" s="9"/>
      <c r="V4" s="9"/>
      <c r="W4" s="9"/>
      <c r="X4" s="9"/>
    </row>
    <row r="5" spans="1:24" ht="16">
      <c r="A5" s="65" t="s">
        <v>2</v>
      </c>
      <c r="B5" s="89" t="s">
        <v>7</v>
      </c>
      <c r="C5" s="66">
        <v>0.95262882118792447</v>
      </c>
      <c r="D5" s="66">
        <v>0.76468763418286245</v>
      </c>
      <c r="E5" s="66">
        <v>2.5743996663059387E-2</v>
      </c>
      <c r="F5" s="66">
        <v>2.6505989803404014E-2</v>
      </c>
      <c r="G5" s="66">
        <v>0.32184536822217452</v>
      </c>
      <c r="H5" s="66">
        <v>0.30435208060359792</v>
      </c>
      <c r="I5" s="66">
        <f t="shared" si="0"/>
        <v>0.31082554398246937</v>
      </c>
      <c r="J5" s="66">
        <f t="shared" si="0"/>
        <v>0.36334586618115966</v>
      </c>
      <c r="K5" s="66">
        <f>AVERAGE(I5:J5)</f>
        <v>0.33708570508181451</v>
      </c>
      <c r="L5" s="66">
        <f>I5/$K$5</f>
        <v>0.92209648554224066</v>
      </c>
      <c r="M5" s="66">
        <f>J5/$K$5</f>
        <v>1.0779035144577593</v>
      </c>
      <c r="N5" s="67">
        <f t="shared" si="1"/>
        <v>1</v>
      </c>
      <c r="O5" s="68">
        <f t="shared" si="2"/>
        <v>7.7903514457759337E-2</v>
      </c>
      <c r="P5" s="69"/>
      <c r="Q5" s="9"/>
      <c r="R5" s="9"/>
      <c r="S5" s="9"/>
      <c r="T5" s="9"/>
      <c r="U5" s="9"/>
      <c r="V5" s="9"/>
      <c r="W5" s="9"/>
      <c r="X5" s="9"/>
    </row>
    <row r="6" spans="1:24" ht="16">
      <c r="A6" s="65"/>
      <c r="B6" s="89" t="s">
        <v>8</v>
      </c>
      <c r="C6" s="66">
        <v>1.0147252830249245</v>
      </c>
      <c r="D6" s="66">
        <v>0.87319658801108857</v>
      </c>
      <c r="E6" s="66">
        <v>5.0806111703414157E-4</v>
      </c>
      <c r="F6" s="66">
        <v>5.0015684111256314E-4</v>
      </c>
      <c r="G6" s="66">
        <v>0.11610914841802572</v>
      </c>
      <c r="H6" s="66">
        <v>0.12275699258399084</v>
      </c>
      <c r="I6" s="66">
        <f t="shared" si="0"/>
        <v>0.11392353106289173</v>
      </c>
      <c r="J6" s="66">
        <f t="shared" si="0"/>
        <v>0.14001066589294295</v>
      </c>
      <c r="K6" s="66"/>
      <c r="L6" s="66">
        <f>I6/$K$5</f>
        <v>0.33796607018752456</v>
      </c>
      <c r="M6" s="66">
        <f>J6/$K$5</f>
        <v>0.41535628412056447</v>
      </c>
      <c r="N6" s="67">
        <f t="shared" si="1"/>
        <v>0.37666117715404451</v>
      </c>
      <c r="O6" s="68">
        <f t="shared" si="2"/>
        <v>3.8695106966519975E-2</v>
      </c>
      <c r="P6" s="69">
        <v>9.4999999999999998E-3</v>
      </c>
      <c r="Q6" s="9"/>
      <c r="R6" s="9"/>
      <c r="S6" s="9"/>
      <c r="T6" s="9"/>
      <c r="U6" s="9"/>
      <c r="V6" s="9"/>
      <c r="W6" s="9"/>
      <c r="X6" s="9"/>
    </row>
    <row r="7" spans="1:24" ht="16">
      <c r="A7" s="60" t="s">
        <v>3</v>
      </c>
      <c r="B7" s="88" t="s">
        <v>7</v>
      </c>
      <c r="C7" s="61">
        <v>1.0956627050106151</v>
      </c>
      <c r="D7" s="61">
        <v>1.0350765579131411</v>
      </c>
      <c r="E7" s="61">
        <v>5.4518145100294194E-2</v>
      </c>
      <c r="F7" s="61">
        <v>4.625008701649283E-2</v>
      </c>
      <c r="G7" s="61">
        <v>0.2026750852603029</v>
      </c>
      <c r="H7" s="61">
        <v>0.19293930304002627</v>
      </c>
      <c r="I7" s="61">
        <f t="shared" si="0"/>
        <v>0.13522130440551347</v>
      </c>
      <c r="J7" s="61">
        <f t="shared" si="0"/>
        <v>0.14171822837846834</v>
      </c>
      <c r="K7" s="61">
        <f>AVERAGE(I7:J7)</f>
        <v>0.13846976639199091</v>
      </c>
      <c r="L7" s="61">
        <f>I7/$K$7</f>
        <v>0.9765402797222793</v>
      </c>
      <c r="M7" s="61">
        <f>J7/$K$7</f>
        <v>1.0234597202777207</v>
      </c>
      <c r="N7" s="62">
        <f t="shared" si="1"/>
        <v>1</v>
      </c>
      <c r="O7" s="63">
        <f t="shared" si="2"/>
        <v>2.3459720277720694E-2</v>
      </c>
      <c r="P7" s="64"/>
      <c r="Q7" s="9"/>
      <c r="R7" s="9"/>
      <c r="S7" s="9"/>
      <c r="T7" s="9"/>
      <c r="U7" s="9"/>
      <c r="V7" s="9"/>
      <c r="W7" s="9"/>
      <c r="X7" s="9"/>
    </row>
    <row r="8" spans="1:24" ht="16">
      <c r="A8" s="60"/>
      <c r="B8" s="88" t="s">
        <v>8</v>
      </c>
      <c r="C8" s="61">
        <v>1.6197069059243587</v>
      </c>
      <c r="D8" s="61">
        <v>1.3828721512452666</v>
      </c>
      <c r="E8" s="61">
        <v>3.5568691298666716E-2</v>
      </c>
      <c r="F8" s="61">
        <v>5.5052724422143734E-2</v>
      </c>
      <c r="G8" s="61">
        <v>4.7528143859510347E-2</v>
      </c>
      <c r="H8" s="61">
        <v>5.4504340334676896E-2</v>
      </c>
      <c r="I8" s="61">
        <f t="shared" si="0"/>
        <v>7.3837140022678547E-3</v>
      </c>
      <c r="J8" s="61">
        <f t="shared" si="0"/>
        <v>-3.9655443706276269E-4</v>
      </c>
      <c r="K8" s="61"/>
      <c r="L8" s="61">
        <f>I8/$K$7</f>
        <v>5.3323654647942913E-2</v>
      </c>
      <c r="M8" s="61">
        <f>J8/$K$7</f>
        <v>-2.8638340873643549E-3</v>
      </c>
      <c r="N8" s="62">
        <f t="shared" si="1"/>
        <v>2.5229910280289279E-2</v>
      </c>
      <c r="O8" s="63">
        <f t="shared" si="2"/>
        <v>2.809374436765363E-2</v>
      </c>
      <c r="P8" s="64">
        <v>6.9999999999999999E-4</v>
      </c>
      <c r="Q8" s="9"/>
      <c r="R8" s="9"/>
      <c r="S8" s="9"/>
      <c r="T8" s="9"/>
      <c r="U8" s="9"/>
      <c r="V8" s="9"/>
      <c r="W8" s="9"/>
      <c r="X8" s="9"/>
    </row>
    <row r="9" spans="1:24" ht="16">
      <c r="A9" s="65" t="s">
        <v>4</v>
      </c>
      <c r="B9" s="89" t="s">
        <v>7</v>
      </c>
      <c r="C9" s="66">
        <v>1.2359070185490322</v>
      </c>
      <c r="D9" s="66">
        <v>0.45104932316438828</v>
      </c>
      <c r="E9" s="66">
        <v>3.8841343783776253E-2</v>
      </c>
      <c r="F9" s="66">
        <v>3.5300992327561821E-2</v>
      </c>
      <c r="G9" s="66">
        <v>0.56782756469831663</v>
      </c>
      <c r="H9" s="66">
        <v>0.59683382474115032</v>
      </c>
      <c r="I9" s="66">
        <f t="shared" si="0"/>
        <v>0.42801457793772851</v>
      </c>
      <c r="J9" s="66">
        <f t="shared" si="0"/>
        <v>1.2449477331527525</v>
      </c>
      <c r="K9" s="66">
        <f>AVERAGE(I9:J9)</f>
        <v>0.8364811555452405</v>
      </c>
      <c r="L9" s="66">
        <f>I9/$K$9</f>
        <v>0.51168466270915247</v>
      </c>
      <c r="M9" s="66">
        <f>J9/$K$9</f>
        <v>1.4883153372908475</v>
      </c>
      <c r="N9" s="67">
        <f t="shared" si="1"/>
        <v>1</v>
      </c>
      <c r="O9" s="68">
        <f t="shared" si="2"/>
        <v>0.48831533729084731</v>
      </c>
      <c r="P9" s="69"/>
      <c r="Q9" s="9"/>
      <c r="R9" s="9"/>
      <c r="S9" s="9"/>
      <c r="T9" s="9"/>
      <c r="U9" s="9"/>
      <c r="V9" s="9"/>
      <c r="W9" s="9"/>
      <c r="X9" s="9"/>
    </row>
    <row r="10" spans="1:24" ht="16">
      <c r="A10" s="65"/>
      <c r="B10" s="89" t="s">
        <v>8</v>
      </c>
      <c r="C10" s="66">
        <v>1.5390280722080958</v>
      </c>
      <c r="D10" s="66">
        <v>1.1745215077376521</v>
      </c>
      <c r="E10" s="66">
        <v>0</v>
      </c>
      <c r="F10" s="66">
        <v>0</v>
      </c>
      <c r="G10" s="66">
        <v>0.39775139879870969</v>
      </c>
      <c r="H10" s="66">
        <v>0.33036532941570174</v>
      </c>
      <c r="I10" s="66">
        <f t="shared" si="0"/>
        <v>0.25844323828872223</v>
      </c>
      <c r="J10" s="66">
        <f t="shared" si="0"/>
        <v>0.28127652600593678</v>
      </c>
      <c r="K10" s="66"/>
      <c r="L10" s="66">
        <f>I10/$K$9</f>
        <v>0.30896480641008833</v>
      </c>
      <c r="M10" s="66">
        <f>J10/$K$9</f>
        <v>0.33626164097216671</v>
      </c>
      <c r="N10" s="67">
        <f t="shared" si="1"/>
        <v>0.32261322369112755</v>
      </c>
      <c r="O10" s="68">
        <f t="shared" si="2"/>
        <v>1.3648417281039186E-2</v>
      </c>
      <c r="P10" s="69">
        <v>0.14979999999999999</v>
      </c>
      <c r="Q10" s="9"/>
      <c r="R10" s="9"/>
      <c r="S10" s="9"/>
      <c r="T10" s="9"/>
      <c r="U10" s="9"/>
      <c r="V10" s="9"/>
      <c r="W10" s="9"/>
      <c r="X10" s="9"/>
    </row>
    <row r="11" spans="1:24" ht="13">
      <c r="A11" s="10"/>
      <c r="B11" s="10"/>
      <c r="C11" s="10"/>
      <c r="D11" s="10"/>
      <c r="E11" s="10"/>
      <c r="F11" s="10"/>
      <c r="G11" s="10"/>
      <c r="H11" s="10"/>
    </row>
    <row r="12" spans="1:24">
      <c r="E12" s="11"/>
      <c r="F12" s="11"/>
    </row>
    <row r="14" spans="1:24" ht="13">
      <c r="F14" s="8"/>
      <c r="G14" s="8"/>
      <c r="I14" s="8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Fig. 5A Top Panel)</vt:lpstr>
      <vt:lpstr>Fig. 5A (Bottom Panel)</vt:lpstr>
      <vt:lpstr>Fig. 7C</vt:lpstr>
      <vt:lpstr>Fig. 7D</vt:lpstr>
      <vt:lpstr>Fig. 8C</vt:lpstr>
      <vt:lpstr>Fig. 9C</vt:lpstr>
      <vt:lpstr>Fig. 10C</vt:lpstr>
      <vt:lpstr>Fig. 10D</vt:lpstr>
      <vt:lpstr>Fig. 13C</vt:lpstr>
      <vt:lpstr>Fig. 13D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Bruno Fonseca</cp:lastModifiedBy>
  <dcterms:created xsi:type="dcterms:W3CDTF">2015-04-09T16:33:30Z</dcterms:created>
  <dcterms:modified xsi:type="dcterms:W3CDTF">2015-04-27T20:10:24Z</dcterms:modified>
</cp:coreProperties>
</file>